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1"/>
  </bookViews>
  <sheets>
    <sheet name="前言" sheetId="1" r:id="rId1"/>
    <sheet name="常用函数讲解" sheetId="2" r:id="rId2"/>
  </sheets>
  <definedNames>
    <definedName name="sss">'前言'!#REF!</definedName>
  </definedNames>
  <calcPr fullCalcOnLoad="1"/>
</workbook>
</file>

<file path=xl/sharedStrings.xml><?xml version="1.0" encoding="utf-8"?>
<sst xmlns="http://schemas.openxmlformats.org/spreadsheetml/2006/main" count="183" uniqueCount="140">
  <si>
    <t>ABS</t>
  </si>
  <si>
    <t>Min</t>
  </si>
  <si>
    <t>Max</t>
  </si>
  <si>
    <t>单一结果函数</t>
  </si>
  <si>
    <t>=</t>
  </si>
  <si>
    <t>复合结构函数或嵌套函数</t>
  </si>
  <si>
    <t xml:space="preserve"> </t>
  </si>
  <si>
    <t>单位</t>
  </si>
  <si>
    <t>人资</t>
  </si>
  <si>
    <t>总务</t>
  </si>
  <si>
    <t>装配</t>
  </si>
  <si>
    <t>冲床</t>
  </si>
  <si>
    <t>木头</t>
  </si>
  <si>
    <t>达到</t>
  </si>
  <si>
    <t>部门总工资</t>
  </si>
  <si>
    <t>大学</t>
  </si>
  <si>
    <t>昆山</t>
  </si>
  <si>
    <t>飞荣达电子</t>
  </si>
  <si>
    <t>Ø</t>
  </si>
  <si>
    <t>基本运算函数</t>
  </si>
  <si>
    <t>Average</t>
  </si>
  <si>
    <t>Product</t>
  </si>
  <si>
    <t>SQRT</t>
  </si>
  <si>
    <t>Sum</t>
  </si>
  <si>
    <r>
      <t>IF</t>
    </r>
    <r>
      <rPr>
        <b/>
        <sz val="12"/>
        <rFont val="宋体"/>
        <family val="0"/>
      </rPr>
      <t>（条件，</t>
    </r>
    <r>
      <rPr>
        <b/>
        <sz val="12"/>
        <rFont val="Times New Roman"/>
        <family val="1"/>
      </rPr>
      <t>A</t>
    </r>
    <r>
      <rPr>
        <b/>
        <sz val="12"/>
        <rFont val="宋体"/>
        <family val="0"/>
      </rPr>
      <t>，</t>
    </r>
    <r>
      <rPr>
        <b/>
        <sz val="12"/>
        <rFont val="Times New Roman"/>
        <family val="1"/>
      </rPr>
      <t>B</t>
    </r>
    <r>
      <rPr>
        <b/>
        <sz val="12"/>
        <rFont val="宋体"/>
        <family val="0"/>
      </rPr>
      <t>）</t>
    </r>
  </si>
  <si>
    <t>称谓</t>
  </si>
  <si>
    <t>李四</t>
  </si>
  <si>
    <t>王五</t>
  </si>
  <si>
    <t>孙六</t>
  </si>
  <si>
    <t>年龄</t>
  </si>
  <si>
    <t>供应商</t>
  </si>
  <si>
    <t>先生</t>
  </si>
  <si>
    <t>规格</t>
  </si>
  <si>
    <t>测试数据</t>
  </si>
  <si>
    <t>判定</t>
  </si>
  <si>
    <t>公差</t>
  </si>
  <si>
    <r>
      <t>SUMIF</t>
    </r>
    <r>
      <rPr>
        <b/>
        <sz val="12"/>
        <rFont val="宋体"/>
        <family val="0"/>
      </rPr>
      <t>（条件区域，条件，需求和的区域）</t>
    </r>
  </si>
  <si>
    <t>综合应用</t>
  </si>
  <si>
    <t>COUNTIF(统计区域，条件)</t>
  </si>
  <si>
    <t>条件是由数字、文本，逻辑表达式等组成</t>
  </si>
  <si>
    <t>备注</t>
  </si>
  <si>
    <t>报告有效性</t>
  </si>
  <si>
    <t>康宝</t>
  </si>
  <si>
    <t>深海</t>
  </si>
  <si>
    <t>下次提交日期</t>
  </si>
  <si>
    <t>/</t>
  </si>
  <si>
    <t>数据</t>
  </si>
  <si>
    <t>正排</t>
  </si>
  <si>
    <t>倒排</t>
  </si>
  <si>
    <t>Round</t>
  </si>
  <si>
    <t>INT</t>
  </si>
  <si>
    <t>MMXDSARDAFDAFASDFA</t>
  </si>
  <si>
    <t>mmxdsardafdafasdfa</t>
  </si>
  <si>
    <t>排序时注意符号本身也是文本</t>
  </si>
  <si>
    <t xml:space="preserve">MID(文本串,开始位置,返回字符的个数) </t>
  </si>
  <si>
    <r>
      <t>AND(</t>
    </r>
    <r>
      <rPr>
        <b/>
        <sz val="12"/>
        <rFont val="宋体"/>
        <family val="0"/>
      </rPr>
      <t>逻辑表达式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，逻辑表达式</t>
    </r>
    <r>
      <rPr>
        <b/>
        <sz val="12"/>
        <rFont val="Times New Roman"/>
        <family val="1"/>
      </rPr>
      <t>2</t>
    </r>
    <r>
      <rPr>
        <b/>
        <sz val="12"/>
        <rFont val="宋体"/>
        <family val="0"/>
      </rPr>
      <t>，</t>
    </r>
    <r>
      <rPr>
        <b/>
        <sz val="12"/>
        <rFont val="Times New Roman"/>
        <family val="1"/>
      </rPr>
      <t xml:space="preserve">----)   </t>
    </r>
    <r>
      <rPr>
        <b/>
        <sz val="12"/>
        <rFont val="宋体"/>
        <family val="0"/>
      </rPr>
      <t>所有参数的逻辑值满足要求</t>
    </r>
  </si>
  <si>
    <r>
      <t>OR(</t>
    </r>
    <r>
      <rPr>
        <b/>
        <sz val="12"/>
        <rFont val="宋体"/>
        <family val="0"/>
      </rPr>
      <t>逻辑表达式</t>
    </r>
    <r>
      <rPr>
        <b/>
        <sz val="12"/>
        <rFont val="Times New Roman"/>
        <family val="1"/>
      </rPr>
      <t xml:space="preserve">1 </t>
    </r>
    <r>
      <rPr>
        <b/>
        <sz val="12"/>
        <rFont val="宋体"/>
        <family val="0"/>
      </rPr>
      <t>，逻辑表达式</t>
    </r>
    <r>
      <rPr>
        <b/>
        <sz val="12"/>
        <rFont val="Times New Roman"/>
        <family val="1"/>
      </rPr>
      <t>2</t>
    </r>
    <r>
      <rPr>
        <b/>
        <sz val="12"/>
        <rFont val="宋体"/>
        <family val="0"/>
      </rPr>
      <t>，</t>
    </r>
    <r>
      <rPr>
        <b/>
        <sz val="12"/>
        <rFont val="Times New Roman"/>
        <family val="1"/>
      </rPr>
      <t xml:space="preserve">...) </t>
    </r>
    <r>
      <rPr>
        <b/>
        <sz val="12"/>
        <rFont val="宋体"/>
        <family val="0"/>
      </rPr>
      <t>只要有一参数的逻辑值满足要求</t>
    </r>
  </si>
  <si>
    <t>统计小于等于此分段点，大于上一分段点的频数，最后一格始终统计大于最大分段点的频数</t>
  </si>
  <si>
    <t>ISERROR</t>
  </si>
  <si>
    <t xml:space="preserve">ISERRISERROR(value) OR(value) </t>
  </si>
  <si>
    <t>REPT(需重复显示的文本，重复显示的次数)</t>
  </si>
  <si>
    <t>ISBLANK</t>
  </si>
  <si>
    <t>weekey</t>
  </si>
  <si>
    <t>常用函数</t>
  </si>
  <si>
    <r>
      <t>Sum(A1</t>
    </r>
    <r>
      <rPr>
        <sz val="14"/>
        <rFont val="楷体_GB2312"/>
        <family val="3"/>
      </rPr>
      <t>：</t>
    </r>
    <r>
      <rPr>
        <sz val="14"/>
        <rFont val="Times New Roman"/>
        <family val="1"/>
      </rPr>
      <t>D13</t>
    </r>
    <r>
      <rPr>
        <sz val="14"/>
        <rFont val="楷体_GB2312"/>
        <family val="3"/>
      </rPr>
      <t>）</t>
    </r>
  </si>
  <si>
    <t>★</t>
  </si>
  <si>
    <t>函数注意事项</t>
  </si>
  <si>
    <t>STDEV</t>
  </si>
  <si>
    <r>
      <t>IF</t>
    </r>
    <r>
      <rPr>
        <b/>
        <sz val="16"/>
        <rFont val="楷体_GB2312"/>
        <family val="3"/>
      </rPr>
      <t>函数</t>
    </r>
  </si>
  <si>
    <r>
      <t xml:space="preserve"> </t>
    </r>
    <r>
      <rPr>
        <sz val="12"/>
        <rFont val="宋体"/>
        <family val="0"/>
      </rPr>
      <t>条件可以是逻辑函数、函数组合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逻辑表达工式，如符合条件，则执行</t>
    </r>
    <r>
      <rPr>
        <sz val="12"/>
        <rFont val="Times New Roman"/>
        <family val="1"/>
      </rPr>
      <t>A,</t>
    </r>
    <r>
      <rPr>
        <sz val="12"/>
        <rFont val="宋体"/>
        <family val="0"/>
      </rPr>
      <t>否则执行</t>
    </r>
    <r>
      <rPr>
        <sz val="12"/>
        <rFont val="Times New Roman"/>
        <family val="1"/>
      </rPr>
      <t>B</t>
    </r>
  </si>
  <si>
    <t>男</t>
  </si>
  <si>
    <t>女士</t>
  </si>
  <si>
    <t>女</t>
  </si>
  <si>
    <t>XX</t>
  </si>
  <si>
    <t>儿童</t>
  </si>
  <si>
    <r>
      <t>SUMIF</t>
    </r>
    <r>
      <rPr>
        <b/>
        <sz val="16"/>
        <rFont val="楷体_GB2312"/>
        <family val="3"/>
      </rPr>
      <t>条件求和函数</t>
    </r>
  </si>
  <si>
    <t>条件是由数字、逻辑表达式等组成</t>
  </si>
  <si>
    <t>姓名</t>
  </si>
  <si>
    <t>工资</t>
  </si>
  <si>
    <t>赵四</t>
  </si>
  <si>
    <t>六各</t>
  </si>
  <si>
    <t>或才</t>
  </si>
  <si>
    <t>冲切</t>
  </si>
  <si>
    <r>
      <t>Countif</t>
    </r>
    <r>
      <rPr>
        <b/>
        <sz val="16"/>
        <rFont val="楷体_GB2312"/>
        <family val="3"/>
      </rPr>
      <t>条件计数函数</t>
    </r>
  </si>
  <si>
    <r>
      <t>提醒方式</t>
    </r>
    <r>
      <rPr>
        <sz val="12"/>
        <rFont val="Times New Roman"/>
        <family val="1"/>
      </rPr>
      <t>1</t>
    </r>
  </si>
  <si>
    <r>
      <t>提醒方式</t>
    </r>
    <r>
      <rPr>
        <sz val="12"/>
        <rFont val="Times New Roman"/>
        <family val="1"/>
      </rPr>
      <t>2</t>
    </r>
  </si>
  <si>
    <r>
      <t>Counta</t>
    </r>
    <r>
      <rPr>
        <b/>
        <sz val="16"/>
        <rFont val="楷体_GB2312"/>
        <family val="3"/>
      </rPr>
      <t>计算非空单元格个数</t>
    </r>
  </si>
  <si>
    <r>
      <t>Countblank</t>
    </r>
    <r>
      <rPr>
        <b/>
        <sz val="16"/>
        <rFont val="楷体_GB2312"/>
        <family val="3"/>
      </rPr>
      <t>计算空单元格个数</t>
    </r>
  </si>
  <si>
    <r>
      <t xml:space="preserve">Today </t>
    </r>
    <r>
      <rPr>
        <b/>
        <sz val="16"/>
        <rFont val="楷体_GB2312"/>
        <family val="3"/>
      </rPr>
      <t>返回今天的日期</t>
    </r>
  </si>
  <si>
    <r>
      <t>SGS</t>
    </r>
    <r>
      <rPr>
        <sz val="12"/>
        <rFont val="宋体"/>
        <family val="0"/>
      </rPr>
      <t>报告测试日期</t>
    </r>
  </si>
  <si>
    <t>三元</t>
  </si>
  <si>
    <t>宝理</t>
  </si>
  <si>
    <r>
      <t xml:space="preserve">Rank </t>
    </r>
    <r>
      <rPr>
        <b/>
        <sz val="16"/>
        <rFont val="楷体_GB2312"/>
        <family val="3"/>
      </rPr>
      <t>确认一个单元格数据在数组中的排位</t>
    </r>
  </si>
  <si>
    <r>
      <t>为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或空，则按正序排列，否则按倒序排列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重复数据排序相同，其下位排序空置一位</t>
    </r>
  </si>
  <si>
    <r>
      <t>其功能与</t>
    </r>
    <r>
      <rPr>
        <sz val="12"/>
        <rFont val="Times New Roman"/>
        <family val="1"/>
      </rPr>
      <t>"&amp;"</t>
    </r>
    <r>
      <rPr>
        <sz val="12"/>
        <rFont val="宋体"/>
        <family val="0"/>
      </rPr>
      <t>运算符相同</t>
    </r>
  </si>
  <si>
    <t>中国</t>
  </si>
  <si>
    <r>
      <t xml:space="preserve">ROUND </t>
    </r>
    <r>
      <rPr>
        <b/>
        <sz val="16"/>
        <rFont val="楷体_GB2312"/>
        <family val="3"/>
      </rPr>
      <t>对数据进行四舍五入</t>
    </r>
  </si>
  <si>
    <r>
      <t>INT</t>
    </r>
    <r>
      <rPr>
        <b/>
        <sz val="16"/>
        <rFont val="楷体_GB2312"/>
        <family val="3"/>
      </rPr>
      <t>无条件去整数</t>
    </r>
    <r>
      <rPr>
        <b/>
        <sz val="16"/>
        <rFont val="Times New Roman"/>
        <family val="1"/>
      </rPr>
      <t xml:space="preserve">, </t>
    </r>
    <r>
      <rPr>
        <b/>
        <sz val="16"/>
        <rFont val="楷体_GB2312"/>
        <family val="3"/>
      </rPr>
      <t>不进行四舍五入</t>
    </r>
  </si>
  <si>
    <r>
      <t>Trunc</t>
    </r>
    <r>
      <rPr>
        <b/>
        <sz val="16"/>
        <rFont val="楷体_GB2312"/>
        <family val="3"/>
      </rPr>
      <t>将数字的小数部分依需截去（不作四舍五入）</t>
    </r>
  </si>
  <si>
    <r>
      <t xml:space="preserve">UPPER </t>
    </r>
    <r>
      <rPr>
        <b/>
        <sz val="16"/>
        <rFont val="楷体_GB2312"/>
        <family val="3"/>
      </rPr>
      <t>将文本转换成大写形式</t>
    </r>
  </si>
  <si>
    <r>
      <t>LOWER</t>
    </r>
    <r>
      <rPr>
        <b/>
        <sz val="16"/>
        <rFont val="楷体_GB2312"/>
        <family val="3"/>
      </rPr>
      <t>将文本转换成小写</t>
    </r>
  </si>
  <si>
    <r>
      <t xml:space="preserve">REPLACE </t>
    </r>
    <r>
      <rPr>
        <b/>
        <sz val="16"/>
        <rFont val="楷体_GB2312"/>
        <family val="3"/>
      </rPr>
      <t>特定长度的字符串替代</t>
    </r>
  </si>
  <si>
    <r>
      <t>东南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福建</t>
    </r>
    <r>
      <rPr>
        <b/>
        <sz val="12"/>
        <rFont val="Times New Roman"/>
        <family val="1"/>
      </rPr>
      <t>)</t>
    </r>
    <r>
      <rPr>
        <b/>
        <sz val="12"/>
        <rFont val="宋体"/>
        <family val="0"/>
      </rPr>
      <t>汽车工业有限公司</t>
    </r>
  </si>
  <si>
    <r>
      <t>Mid</t>
    </r>
    <r>
      <rPr>
        <b/>
        <sz val="16"/>
        <rFont val="楷体_GB2312"/>
        <family val="3"/>
      </rPr>
      <t>截取字符串函数</t>
    </r>
  </si>
  <si>
    <r>
      <t>东南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福建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汽车工业有限公司</t>
    </r>
  </si>
  <si>
    <r>
      <t>left/right</t>
    </r>
    <r>
      <rPr>
        <b/>
        <sz val="16"/>
        <rFont val="楷体_GB2312"/>
        <family val="3"/>
      </rPr>
      <t>根据指定的字符数返回文本串中的第一个或前几个字符</t>
    </r>
  </si>
  <si>
    <r>
      <t>And</t>
    </r>
    <r>
      <rPr>
        <b/>
        <sz val="16"/>
        <rFont val="楷体_GB2312"/>
        <family val="3"/>
      </rPr>
      <t>函数</t>
    </r>
  </si>
  <si>
    <r>
      <t>OR</t>
    </r>
    <r>
      <rPr>
        <b/>
        <sz val="16"/>
        <rFont val="楷体_GB2312"/>
        <family val="3"/>
      </rPr>
      <t>函数</t>
    </r>
  </si>
  <si>
    <r>
      <t xml:space="preserve">REPT BU </t>
    </r>
    <r>
      <rPr>
        <b/>
        <sz val="16"/>
        <rFont val="楷体_GB2312"/>
        <family val="3"/>
      </rPr>
      <t>补位函数</t>
    </r>
  </si>
  <si>
    <r>
      <t>FREQUENCY</t>
    </r>
    <r>
      <rPr>
        <b/>
        <sz val="16"/>
        <rFont val="楷体_GB2312"/>
        <family val="3"/>
      </rPr>
      <t>直数组返回某个区域中数据的频率分布</t>
    </r>
  </si>
  <si>
    <r>
      <t>FREQUENCY(</t>
    </r>
    <r>
      <rPr>
        <b/>
        <sz val="12"/>
        <rFont val="宋体"/>
        <family val="0"/>
      </rPr>
      <t>数据源，分段点</t>
    </r>
    <r>
      <rPr>
        <b/>
        <sz val="12"/>
        <rFont val="Times New Roman"/>
        <family val="1"/>
      </rPr>
      <t>)</t>
    </r>
  </si>
  <si>
    <t xml:space="preserve">参数与参数之间使用半角逗号进行分隔
</t>
  </si>
  <si>
    <r>
      <t>左右括号成对出现</t>
    </r>
    <r>
      <rPr>
        <b/>
        <sz val="14"/>
        <rFont val="Times New Roman"/>
        <family val="1"/>
      </rPr>
      <t xml:space="preserve"> </t>
    </r>
  </si>
  <si>
    <r>
      <t>函数公式中的文本必须用半角引号，如：〝产品</t>
    </r>
    <r>
      <rPr>
        <b/>
        <sz val="14"/>
        <color indexed="8"/>
        <rFont val="Times New Roman"/>
        <family val="1"/>
      </rPr>
      <t>OK</t>
    </r>
    <r>
      <rPr>
        <b/>
        <sz val="14"/>
        <color indexed="8"/>
        <rFont val="楷体_GB2312"/>
        <family val="3"/>
      </rPr>
      <t>〞</t>
    </r>
    <r>
      <rPr>
        <b/>
        <sz val="14"/>
        <color indexed="8"/>
        <rFont val="Times New Roman"/>
        <family val="1"/>
      </rPr>
      <t>;</t>
    </r>
    <r>
      <rPr>
        <b/>
        <sz val="14"/>
        <color indexed="8"/>
        <rFont val="楷体_GB2312"/>
        <family val="3"/>
      </rPr>
      <t>而非直接输入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产品</t>
    </r>
    <r>
      <rPr>
        <b/>
        <sz val="14"/>
        <color indexed="8"/>
        <rFont val="Times New Roman"/>
        <family val="1"/>
      </rPr>
      <t>OK</t>
    </r>
    <r>
      <rPr>
        <b/>
        <sz val="14"/>
        <color indexed="8"/>
        <rFont val="楷体_GB2312"/>
        <family val="3"/>
      </rPr>
      <t>或</t>
    </r>
    <r>
      <rPr>
        <b/>
        <sz val="14"/>
        <color indexed="8"/>
        <rFont val="Times New Roman"/>
        <family val="1"/>
      </rPr>
      <t>“</t>
    </r>
    <r>
      <rPr>
        <b/>
        <sz val="14"/>
        <color indexed="8"/>
        <rFont val="楷体_GB2312"/>
        <family val="3"/>
      </rPr>
      <t>产品</t>
    </r>
    <r>
      <rPr>
        <b/>
        <sz val="14"/>
        <color indexed="8"/>
        <rFont val="Times New Roman"/>
        <family val="1"/>
      </rPr>
      <t xml:space="preserve">OK” </t>
    </r>
  </si>
  <si>
    <r>
      <t>空值：〝〞</t>
    </r>
    <r>
      <rPr>
        <b/>
        <sz val="14"/>
        <color indexed="8"/>
        <rFont val="Times New Roman"/>
        <family val="1"/>
      </rPr>
      <t xml:space="preserve"> </t>
    </r>
  </si>
  <si>
    <r>
      <t>空格：〝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楷体_GB2312"/>
        <family val="3"/>
      </rPr>
      <t>〞</t>
    </r>
    <r>
      <rPr>
        <b/>
        <sz val="14"/>
        <color indexed="8"/>
        <rFont val="Times New Roman"/>
        <family val="1"/>
      </rPr>
      <t xml:space="preserve"> </t>
    </r>
  </si>
  <si>
    <r>
      <t xml:space="preserve">$ </t>
    </r>
    <r>
      <rPr>
        <b/>
        <sz val="14"/>
        <rFont val="楷体_GB2312"/>
        <family val="3"/>
      </rPr>
      <t>为单元格锁定符号</t>
    </r>
  </si>
  <si>
    <r>
      <t>相关数学符号</t>
    </r>
    <r>
      <rPr>
        <b/>
        <sz val="14"/>
        <color indexed="8"/>
        <rFont val="Times New Roman"/>
        <family val="1"/>
      </rPr>
      <t>:&lt; &gt;</t>
    </r>
    <r>
      <rPr>
        <b/>
        <sz val="14"/>
        <color indexed="8"/>
        <rFont val="楷体_GB2312"/>
        <family val="3"/>
      </rPr>
      <t>（不等于）</t>
    </r>
    <r>
      <rPr>
        <b/>
        <sz val="14"/>
        <color indexed="8"/>
        <rFont val="Times New Roman"/>
        <family val="1"/>
      </rPr>
      <t>;&gt; =</t>
    </r>
    <r>
      <rPr>
        <b/>
        <sz val="14"/>
        <color indexed="8"/>
        <rFont val="楷体_GB2312"/>
        <family val="3"/>
      </rPr>
      <t>（大于等于）</t>
    </r>
    <r>
      <rPr>
        <b/>
        <sz val="14"/>
        <color indexed="8"/>
        <rFont val="Times New Roman"/>
        <family val="1"/>
      </rPr>
      <t>;&lt;=</t>
    </r>
    <r>
      <rPr>
        <b/>
        <sz val="14"/>
        <color indexed="8"/>
        <rFont val="楷体_GB2312"/>
        <family val="3"/>
      </rPr>
      <t>（小于等于）</t>
    </r>
    <r>
      <rPr>
        <b/>
        <sz val="14"/>
        <color indexed="60"/>
        <rFont val="Times New Roman"/>
        <family val="1"/>
      </rPr>
      <t xml:space="preserve"> </t>
    </r>
  </si>
  <si>
    <r>
      <t>IF</t>
    </r>
    <r>
      <rPr>
        <sz val="16"/>
        <rFont val="楷体_GB2312"/>
        <family val="3"/>
      </rPr>
      <t>（</t>
    </r>
    <r>
      <rPr>
        <sz val="16"/>
        <rFont val="Times New Roman"/>
        <family val="1"/>
      </rPr>
      <t>Sum(A1:D13)&lt;0,"OK","NG")</t>
    </r>
  </si>
  <si>
    <r>
      <t>单元格引用表示法</t>
    </r>
    <r>
      <rPr>
        <b/>
        <sz val="14"/>
        <color indexed="8"/>
        <rFont val="Times New Roman"/>
        <family val="1"/>
      </rPr>
      <t>: A2; $A$2; $A2; A$2; A2:B7</t>
    </r>
    <r>
      <rPr>
        <b/>
        <sz val="14"/>
        <color indexed="8"/>
        <rFont val="楷体_GB2312"/>
        <family val="3"/>
      </rPr>
      <t>；</t>
    </r>
  </si>
  <si>
    <r>
      <t xml:space="preserve">&amp; </t>
    </r>
    <r>
      <rPr>
        <b/>
        <sz val="14"/>
        <rFont val="楷体_GB2312"/>
        <family val="3"/>
      </rPr>
      <t>为单元格合并符号</t>
    </r>
  </si>
  <si>
    <t>mm</t>
  </si>
  <si>
    <t>性别</t>
  </si>
  <si>
    <r>
      <t xml:space="preserve">NOW   </t>
    </r>
    <r>
      <rPr>
        <b/>
        <sz val="16"/>
        <rFont val="楷体_GB2312"/>
        <family val="3"/>
      </rPr>
      <t>返回今天的日期</t>
    </r>
  </si>
  <si>
    <t>今天</t>
  </si>
  <si>
    <t>提交日期</t>
  </si>
  <si>
    <t>不良</t>
  </si>
  <si>
    <t>数量</t>
  </si>
  <si>
    <t>大撒法</t>
  </si>
  <si>
    <t>打发</t>
  </si>
  <si>
    <t>饿饿额</t>
  </si>
  <si>
    <t>笑嘻嘻</t>
  </si>
  <si>
    <r>
      <t xml:space="preserve">CONCATENATE </t>
    </r>
    <r>
      <rPr>
        <b/>
        <sz val="16"/>
        <rFont val="楷体_GB2312"/>
        <family val="3"/>
      </rPr>
      <t>结构上合并单元格式</t>
    </r>
    <r>
      <rPr>
        <b/>
        <sz val="16"/>
        <rFont val="Times New Roman"/>
        <family val="1"/>
      </rPr>
      <t>&amp;</t>
    </r>
  </si>
  <si>
    <t>xxx</t>
  </si>
  <si>
    <t>xxx</t>
  </si>
  <si>
    <t>中国昆山</t>
  </si>
  <si>
    <t>飞荣达</t>
  </si>
  <si>
    <t>电子</t>
  </si>
  <si>
    <r>
      <t xml:space="preserve">REPLACE( </t>
    </r>
    <r>
      <rPr>
        <b/>
        <sz val="12"/>
        <rFont val="宋体"/>
        <family val="0"/>
      </rPr>
      <t>区域</t>
    </r>
    <r>
      <rPr>
        <b/>
        <sz val="12"/>
        <rFont val="Times New Roman"/>
        <family val="1"/>
      </rPr>
      <t xml:space="preserve">, </t>
    </r>
    <r>
      <rPr>
        <b/>
        <sz val="12"/>
        <rFont val="宋体"/>
        <family val="0"/>
      </rPr>
      <t>起始字符</t>
    </r>
    <r>
      <rPr>
        <b/>
        <sz val="12"/>
        <rFont val="Times New Roman"/>
        <family val="1"/>
      </rPr>
      <t xml:space="preserve">, </t>
    </r>
    <r>
      <rPr>
        <b/>
        <sz val="12"/>
        <rFont val="宋体"/>
        <family val="0"/>
      </rPr>
      <t>替代总数</t>
    </r>
    <r>
      <rPr>
        <b/>
        <sz val="12"/>
        <rFont val="Times New Roman"/>
        <family val="1"/>
      </rPr>
      <t xml:space="preserve">, </t>
    </r>
    <r>
      <rPr>
        <b/>
        <sz val="12"/>
        <rFont val="宋体"/>
        <family val="0"/>
      </rPr>
      <t>替代内容</t>
    </r>
    <r>
      <rPr>
        <b/>
        <sz val="12"/>
        <rFont val="Times New Roman"/>
        <family val="1"/>
      </rPr>
      <t>)</t>
    </r>
  </si>
  <si>
    <t>EEE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</si>
</sst>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[$-804]yyyy&quot;年&quot;m&quot;月&quot;d&quot;日&quot;dddd"/>
    <numFmt numFmtId="182" formatCode="0.00_);[Red]\(0.00\)"/>
    <numFmt numFmtId="183" formatCode="0.000000E+00"/>
    <numFmt numFmtId="184" formatCode="0.00000E+00"/>
    <numFmt numFmtId="185" formatCode="0.0000E+00"/>
    <numFmt numFmtId="186" formatCode="0.000E+00"/>
    <numFmt numFmtId="187" formatCode="0.0E+00"/>
    <numFmt numFmtId="188" formatCode="0E+00"/>
    <numFmt numFmtId="189" formatCode="0.000_ "/>
    <numFmt numFmtId="190" formatCode="0.0000_ "/>
    <numFmt numFmtId="191" formatCode="0.00000_ "/>
    <numFmt numFmtId="192" formatCode="0.000000_ "/>
    <numFmt numFmtId="193" formatCode="0.0000000_ "/>
    <numFmt numFmtId="194" formatCode="0.00000000_ "/>
    <numFmt numFmtId="195" formatCode="0.000000000_ "/>
    <numFmt numFmtId="196" formatCode="0.0000000000_ "/>
    <numFmt numFmtId="197" formatCode="0.00000000000_ "/>
    <numFmt numFmtId="198" formatCode="0.000000000000_ "/>
    <numFmt numFmtId="199" formatCode="0.0000000000000_ "/>
    <numFmt numFmtId="200" formatCode="0.00000000000000_ "/>
    <numFmt numFmtId="201" formatCode="0.000000000000000_ "/>
    <numFmt numFmtId="202" formatCode="0.0000000000000000_ "/>
    <numFmt numFmtId="203" formatCode="0.00000000000000000_ "/>
    <numFmt numFmtId="204" formatCode="0.000000000000000000_ "/>
    <numFmt numFmtId="205" formatCode="0.0000000000000000000_ "/>
    <numFmt numFmtId="206" formatCode="0.00000000000000000000_ "/>
    <numFmt numFmtId="207" formatCode="0.000000000000000000000_ "/>
    <numFmt numFmtId="208" formatCode="0.0000000000000000000000_ "/>
    <numFmt numFmtId="209" formatCode="0.00000000000000000000000_ "/>
    <numFmt numFmtId="210" formatCode="mmm/yyyy"/>
    <numFmt numFmtId="211" formatCode="0.000_);[Red]\(0.000\)"/>
    <numFmt numFmtId="212" formatCode="0.0000_);[Red]\(0.0000\)"/>
    <numFmt numFmtId="213" formatCode="0.00000_);[Red]\(0.00000\)"/>
    <numFmt numFmtId="214" formatCode="0.000000_);[Red]\(0.000000\)"/>
    <numFmt numFmtId="215" formatCode="0.0000000_);[Red]\(0.0000000\)"/>
    <numFmt numFmtId="216" formatCode="0.00000000_);[Red]\(0.00000000\)"/>
    <numFmt numFmtId="217" formatCode="0.000000000_);[Red]\(0.000000000\)"/>
    <numFmt numFmtId="218" formatCode="0.0000000000_);[Red]\(0.0000000000\)"/>
    <numFmt numFmtId="219" formatCode="0.00000000000_);[Red]\(0.00000000000\)"/>
    <numFmt numFmtId="220" formatCode="0.000000000000_);[Red]\(0.000000000000\)"/>
    <numFmt numFmtId="221" formatCode="0.0000000000000_);[Red]\(0.0000000000000\)"/>
    <numFmt numFmtId="222" formatCode="0.00000000000000_);[Red]\(0.00000000000000\)"/>
    <numFmt numFmtId="223" formatCode="0.000000000000000_);[Red]\(0.000000000000000\)"/>
    <numFmt numFmtId="224" formatCode="0.0000000000000000_);[Red]\(0.0000000000000000\)"/>
    <numFmt numFmtId="225" formatCode="0.00000000000000000_);[Red]\(0.00000000000000000\)"/>
    <numFmt numFmtId="226" formatCode="0.000000000000000000_);[Red]\(0.000000000000000000\)"/>
    <numFmt numFmtId="227" formatCode="0.0000000000000000000_);[Red]\(0.0000000000000000000\)"/>
    <numFmt numFmtId="228" formatCode="0.0_ "/>
    <numFmt numFmtId="229" formatCode="0_ "/>
  </numFmts>
  <fonts count="5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8"/>
      <name val="楷体_GB2312"/>
      <family val="3"/>
    </font>
    <font>
      <sz val="11"/>
      <color indexed="8"/>
      <name val="宋体"/>
      <family val="0"/>
    </font>
    <font>
      <sz val="10.5"/>
      <name val="Times New Roman"/>
      <family val="1"/>
    </font>
    <font>
      <sz val="10.2"/>
      <color indexed="60"/>
      <name val="宋体"/>
      <family val="0"/>
    </font>
    <font>
      <sz val="10.2"/>
      <color indexed="8"/>
      <name val="宋体"/>
      <family val="0"/>
    </font>
    <font>
      <sz val="10"/>
      <name val="Times New Roman"/>
      <family val="1"/>
    </font>
    <font>
      <b/>
      <sz val="16"/>
      <name val="楷体_GB2312"/>
      <family val="3"/>
    </font>
    <font>
      <b/>
      <sz val="12"/>
      <name val="Times New Roman"/>
      <family val="1"/>
    </font>
    <font>
      <b/>
      <sz val="12"/>
      <name val="宋体"/>
      <family val="0"/>
    </font>
    <font>
      <b/>
      <sz val="12"/>
      <name val="楷体_GB2312"/>
      <family val="3"/>
    </font>
    <font>
      <sz val="12"/>
      <name val="楷体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6"/>
      <name val="楷体_GB2312"/>
      <family val="3"/>
    </font>
    <font>
      <sz val="16"/>
      <name val="Times New Roman"/>
      <family val="1"/>
    </font>
    <font>
      <sz val="14"/>
      <name val="Times New Roman"/>
      <family val="1"/>
    </font>
    <font>
      <sz val="14"/>
      <name val="楷体_GB2312"/>
      <family val="3"/>
    </font>
    <font>
      <b/>
      <sz val="18"/>
      <name val="楷体_GB2312"/>
      <family val="3"/>
    </font>
    <font>
      <b/>
      <sz val="18"/>
      <name val="Times New Roman"/>
      <family val="1"/>
    </font>
    <font>
      <sz val="12"/>
      <color indexed="45"/>
      <name val="Times New Roman"/>
      <family val="1"/>
    </font>
    <font>
      <sz val="10.2"/>
      <color indexed="60"/>
      <name val="Times New Roman"/>
      <family val="1"/>
    </font>
    <font>
      <sz val="15.95"/>
      <color indexed="60"/>
      <name val="Times New Roman"/>
      <family val="1"/>
    </font>
    <font>
      <sz val="24"/>
      <color indexed="8"/>
      <name val="Times New Roman"/>
      <family val="1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b/>
      <sz val="14"/>
      <name val="楷体_GB2312"/>
      <family val="3"/>
    </font>
    <font>
      <b/>
      <sz val="14"/>
      <name val="Times New Roman"/>
      <family val="1"/>
    </font>
    <font>
      <b/>
      <sz val="14"/>
      <color indexed="8"/>
      <name val="楷体_GB2312"/>
      <family val="3"/>
    </font>
    <font>
      <b/>
      <sz val="14"/>
      <color indexed="8"/>
      <name val="Times New Roman"/>
      <family val="1"/>
    </font>
    <font>
      <b/>
      <sz val="14"/>
      <color indexed="6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>
      <alignment/>
      <protection/>
    </xf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0">
    <xf numFmtId="0" fontId="0" fillId="0" borderId="0" xfId="0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3" fillId="0" borderId="10" xfId="0" applyFont="1" applyBorder="1" applyAlignment="1">
      <alignment horizontal="center" vertical="center"/>
    </xf>
    <xf numFmtId="0" fontId="33" fillId="19" borderId="0" xfId="0" applyFont="1" applyFill="1" applyAlignment="1">
      <alignment vertical="center"/>
    </xf>
    <xf numFmtId="0" fontId="33" fillId="0" borderId="11" xfId="0" applyFont="1" applyBorder="1" applyAlignment="1">
      <alignment horizontal="center" vertical="center"/>
    </xf>
    <xf numFmtId="209" fontId="33" fillId="0" borderId="0" xfId="0" applyNumberFormat="1" applyFont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3" fillId="25" borderId="10" xfId="0" applyFont="1" applyFill="1" applyBorder="1" applyAlignment="1">
      <alignment vertical="center"/>
    </xf>
    <xf numFmtId="0" fontId="42" fillId="19" borderId="1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14" fontId="33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center" vertical="center"/>
    </xf>
    <xf numFmtId="14" fontId="33" fillId="0" borderId="0" xfId="0" applyNumberFormat="1" applyFont="1" applyAlignment="1">
      <alignment horizontal="center" vertical="center"/>
    </xf>
    <xf numFmtId="22" fontId="33" fillId="0" borderId="0" xfId="0" applyNumberFormat="1" applyFont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182" fontId="33" fillId="0" borderId="10" xfId="0" applyNumberFormat="1" applyFont="1" applyBorder="1" applyAlignment="1">
      <alignment horizontal="center" vertical="center"/>
    </xf>
    <xf numFmtId="0" fontId="33" fillId="19" borderId="10" xfId="0" applyFont="1" applyFill="1" applyBorder="1" applyAlignment="1">
      <alignment vertical="center"/>
    </xf>
    <xf numFmtId="14" fontId="33" fillId="19" borderId="0" xfId="0" applyNumberFormat="1" applyFont="1" applyFill="1" applyAlignment="1">
      <alignment horizontal="center" vertical="center"/>
    </xf>
    <xf numFmtId="189" fontId="33" fillId="0" borderId="10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19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3" fillId="25" borderId="10" xfId="0" applyFont="1" applyFill="1" applyBorder="1" applyAlignment="1">
      <alignment horizontal="center" vertical="center"/>
    </xf>
    <xf numFmtId="0" fontId="33" fillId="19" borderId="10" xfId="0" applyFont="1" applyFill="1" applyBorder="1" applyAlignment="1">
      <alignment horizontal="center" vertical="center"/>
    </xf>
    <xf numFmtId="0" fontId="11" fillId="19" borderId="10" xfId="0" applyFont="1" applyFill="1" applyBorder="1" applyAlignment="1">
      <alignment vertical="center"/>
    </xf>
    <xf numFmtId="227" fontId="33" fillId="0" borderId="0" xfId="0" applyNumberFormat="1" applyFont="1" applyBorder="1" applyAlignment="1">
      <alignment horizontal="center" vertical="center"/>
    </xf>
    <xf numFmtId="0" fontId="33" fillId="26" borderId="10" xfId="0" applyFont="1" applyFill="1" applyBorder="1" applyAlignment="1">
      <alignment horizontal="center" vertical="center"/>
    </xf>
    <xf numFmtId="14" fontId="53" fillId="27" borderId="0" xfId="0" applyNumberFormat="1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180" fontId="33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4" fillId="7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7" borderId="13" xfId="0" applyFont="1" applyFill="1" applyBorder="1" applyAlignment="1">
      <alignment horizontal="left" vertical="center"/>
    </xf>
    <xf numFmtId="0" fontId="34" fillId="7" borderId="0" xfId="0" applyFont="1" applyFill="1" applyBorder="1" applyAlignment="1">
      <alignment vertical="center"/>
    </xf>
    <xf numFmtId="0" fontId="34" fillId="7" borderId="0" xfId="0" applyFont="1" applyFill="1" applyBorder="1" applyAlignment="1">
      <alignment horizontal="center" vertical="center"/>
    </xf>
    <xf numFmtId="0" fontId="0" fillId="19" borderId="12" xfId="0" applyFont="1" applyFill="1" applyBorder="1" applyAlignment="1">
      <alignment horizontal="center" vertical="center"/>
    </xf>
    <xf numFmtId="0" fontId="33" fillId="19" borderId="0" xfId="0" applyFont="1" applyFill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34" fillId="7" borderId="1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7">
    <dxf>
      <font>
        <color indexed="10"/>
      </font>
    </dxf>
    <dxf>
      <font>
        <color indexed="10"/>
      </font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lor indexed="10"/>
      </font>
      <fill>
        <patternFill>
          <bgColor indexed="12"/>
        </patternFill>
      </fill>
    </dxf>
    <dxf>
      <font>
        <color rgb="FFFF0000"/>
      </font>
      <fill>
        <patternFill>
          <bgColor rgb="FF0000FF"/>
        </patternFill>
      </fill>
      <border/>
    </dxf>
    <dxf>
      <font>
        <color rgb="FFFF0000"/>
      </font>
      <fill>
        <patternFill>
          <bgColor rgb="FFFF00FF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RowColHeaders="0" zoomScalePageLayoutView="0" workbookViewId="0" topLeftCell="A1">
      <selection activeCell="A1" sqref="A1:K1"/>
    </sheetView>
  </sheetViews>
  <sheetFormatPr defaultColWidth="9.00390625" defaultRowHeight="14.25"/>
  <cols>
    <col min="1" max="1" width="9.00390625" style="16" customWidth="1"/>
    <col min="2" max="2" width="11.375" style="16" customWidth="1"/>
    <col min="3" max="16384" width="9.00390625" style="16" customWidth="1"/>
  </cols>
  <sheetData>
    <row r="1" spans="1:11" ht="36">
      <c r="A1" s="68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3" spans="1:4" ht="34.5" customHeight="1">
      <c r="A3" s="70" t="s">
        <v>3</v>
      </c>
      <c r="B3" s="71"/>
      <c r="C3" s="71"/>
      <c r="D3" s="71"/>
    </row>
    <row r="4" spans="2:3" ht="28.5" customHeight="1">
      <c r="B4" s="17" t="s">
        <v>4</v>
      </c>
      <c r="C4" s="18" t="s">
        <v>64</v>
      </c>
    </row>
    <row r="5" ht="28.5" customHeight="1"/>
    <row r="6" spans="1:4" ht="35.25" customHeight="1">
      <c r="A6" s="70" t="s">
        <v>5</v>
      </c>
      <c r="B6" s="71"/>
      <c r="C6" s="71"/>
      <c r="D6" s="71"/>
    </row>
    <row r="7" spans="2:3" ht="28.5" customHeight="1">
      <c r="B7" s="17" t="s">
        <v>4</v>
      </c>
      <c r="C7" s="19" t="s">
        <v>118</v>
      </c>
    </row>
    <row r="8" ht="28.5" customHeight="1"/>
    <row r="9" spans="1:4" ht="30" customHeight="1">
      <c r="A9" s="70" t="s">
        <v>66</v>
      </c>
      <c r="B9" s="71"/>
      <c r="C9" s="71"/>
      <c r="D9" s="71"/>
    </row>
    <row r="10" spans="1:2" ht="28.5" customHeight="1">
      <c r="A10" s="20" t="s">
        <v>65</v>
      </c>
      <c r="B10" s="54" t="s">
        <v>111</v>
      </c>
    </row>
    <row r="11" spans="1:2" ht="28.5" customHeight="1">
      <c r="A11" s="20" t="s">
        <v>65</v>
      </c>
      <c r="B11" s="54" t="s">
        <v>112</v>
      </c>
    </row>
    <row r="12" spans="1:2" ht="28.5" customHeight="1">
      <c r="A12" s="20" t="s">
        <v>65</v>
      </c>
      <c r="B12" s="55" t="s">
        <v>113</v>
      </c>
    </row>
    <row r="13" spans="1:2" ht="28.5" customHeight="1">
      <c r="A13" s="20" t="s">
        <v>65</v>
      </c>
      <c r="B13" s="55" t="s">
        <v>114</v>
      </c>
    </row>
    <row r="14" spans="1:2" ht="28.5" customHeight="1">
      <c r="A14" s="20" t="s">
        <v>65</v>
      </c>
      <c r="B14" s="55" t="s">
        <v>115</v>
      </c>
    </row>
    <row r="15" spans="1:2" ht="28.5" customHeight="1">
      <c r="A15" s="20" t="s">
        <v>65</v>
      </c>
      <c r="B15" s="55" t="s">
        <v>117</v>
      </c>
    </row>
    <row r="16" spans="1:2" ht="28.5" customHeight="1">
      <c r="A16" s="20" t="s">
        <v>65</v>
      </c>
      <c r="B16" s="55" t="s">
        <v>119</v>
      </c>
    </row>
    <row r="17" spans="1:2" ht="28.5" customHeight="1">
      <c r="A17" s="20" t="s">
        <v>65</v>
      </c>
      <c r="B17" s="56" t="s">
        <v>120</v>
      </c>
    </row>
    <row r="18" spans="1:2" ht="28.5" customHeight="1">
      <c r="A18" s="20" t="s">
        <v>65</v>
      </c>
      <c r="B18" s="56" t="s">
        <v>116</v>
      </c>
    </row>
  </sheetData>
  <sheetProtection/>
  <mergeCells count="4">
    <mergeCell ref="A1:K1"/>
    <mergeCell ref="A3:D3"/>
    <mergeCell ref="A6:D6"/>
    <mergeCell ref="A9:D9"/>
  </mergeCells>
  <printOptions horizontalCentered="1" verticalCentered="1"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1"/>
  <sheetViews>
    <sheetView showGridLines="0" tabSelected="1" zoomScale="120" zoomScaleNormal="120" zoomScalePageLayoutView="0" workbookViewId="0" topLeftCell="A1">
      <selection activeCell="A1" sqref="A1:C2"/>
    </sheetView>
  </sheetViews>
  <sheetFormatPr defaultColWidth="9.00390625" defaultRowHeight="14.25"/>
  <cols>
    <col min="1" max="3" width="8.75390625" style="16" customWidth="1"/>
    <col min="4" max="4" width="15.625" style="16" customWidth="1"/>
    <col min="5" max="5" width="40.00390625" style="16" customWidth="1"/>
    <col min="6" max="6" width="10.25390625" style="16" customWidth="1"/>
    <col min="7" max="7" width="8.75390625" style="16" customWidth="1"/>
    <col min="8" max="8" width="13.125" style="16" customWidth="1"/>
    <col min="9" max="9" width="8.75390625" style="16" customWidth="1"/>
    <col min="10" max="10" width="7.875" style="16" customWidth="1"/>
    <col min="11" max="13" width="8.75390625" style="16" customWidth="1"/>
    <col min="14" max="14" width="22.375" style="16" customWidth="1"/>
    <col min="15" max="15" width="8.75390625" style="16" customWidth="1"/>
    <col min="16" max="16" width="7.50390625" style="16" customWidth="1"/>
    <col min="17" max="24" width="8.75390625" style="16" customWidth="1"/>
    <col min="25" max="16384" width="9.00390625" style="16" customWidth="1"/>
  </cols>
  <sheetData>
    <row r="1" spans="1:3" ht="21" customHeight="1">
      <c r="A1" s="85" t="s">
        <v>19</v>
      </c>
      <c r="B1" s="80"/>
      <c r="C1" s="80"/>
    </row>
    <row r="2" spans="1:3" ht="21" customHeight="1">
      <c r="A2" s="86"/>
      <c r="B2" s="80"/>
      <c r="C2" s="80"/>
    </row>
    <row r="3" ht="21" customHeight="1"/>
    <row r="4" spans="4:11" ht="21" customHeight="1">
      <c r="D4" s="4" t="s">
        <v>23</v>
      </c>
      <c r="E4" s="57">
        <f>SUM(G4:K7)</f>
        <v>647</v>
      </c>
      <c r="G4" s="1">
        <v>25</v>
      </c>
      <c r="H4" s="1">
        <v>26</v>
      </c>
      <c r="I4" s="1">
        <v>54</v>
      </c>
      <c r="J4" s="1">
        <v>54</v>
      </c>
      <c r="K4" s="1">
        <v>54</v>
      </c>
    </row>
    <row r="5" spans="4:11" ht="21" customHeight="1">
      <c r="D5" s="59" t="s">
        <v>20</v>
      </c>
      <c r="E5" s="21">
        <f>AVERAGE(G4:G7,I4:I7)</f>
        <v>28.375</v>
      </c>
      <c r="F5" s="16">
        <v>3</v>
      </c>
      <c r="G5" s="1">
        <v>-32</v>
      </c>
      <c r="H5" s="1">
        <v>31</v>
      </c>
      <c r="I5" s="1">
        <v>29</v>
      </c>
      <c r="J5" s="1">
        <v>29</v>
      </c>
      <c r="K5" s="1">
        <v>29</v>
      </c>
    </row>
    <row r="6" spans="4:11" ht="21" customHeight="1">
      <c r="D6" s="4" t="s">
        <v>0</v>
      </c>
      <c r="E6" s="58">
        <f>ABS(G5)</f>
        <v>32</v>
      </c>
      <c r="G6" s="1">
        <v>29</v>
      </c>
      <c r="H6" s="1">
        <v>22</v>
      </c>
      <c r="I6" s="1">
        <v>39</v>
      </c>
      <c r="J6" s="1">
        <v>39</v>
      </c>
      <c r="K6" s="1">
        <v>39</v>
      </c>
    </row>
    <row r="7" spans="4:11" ht="21" customHeight="1">
      <c r="D7" s="59" t="s">
        <v>2</v>
      </c>
      <c r="E7" s="21">
        <f>MAX(G4:K7)</f>
        <v>54</v>
      </c>
      <c r="G7" s="1">
        <v>47</v>
      </c>
      <c r="H7" s="1">
        <v>25</v>
      </c>
      <c r="I7" s="1">
        <v>36</v>
      </c>
      <c r="J7" s="1">
        <v>36</v>
      </c>
      <c r="K7" s="1">
        <v>36</v>
      </c>
    </row>
    <row r="8" spans="4:5" ht="21" customHeight="1">
      <c r="D8" s="59" t="s">
        <v>1</v>
      </c>
      <c r="E8" s="21">
        <f>MIN(G4:K7)</f>
        <v>-32</v>
      </c>
    </row>
    <row r="9" spans="4:5" ht="21" customHeight="1">
      <c r="D9" s="4" t="s">
        <v>21</v>
      </c>
      <c r="E9" s="21">
        <f>PRODUCT(G4,G7)</f>
        <v>1175</v>
      </c>
    </row>
    <row r="10" spans="4:6" ht="21" customHeight="1">
      <c r="D10" s="59" t="s">
        <v>22</v>
      </c>
      <c r="E10" s="21">
        <f>SQRT(G4)</f>
        <v>5</v>
      </c>
      <c r="F10" s="22">
        <f>F5^3</f>
        <v>27</v>
      </c>
    </row>
    <row r="11" spans="4:5" ht="21" customHeight="1">
      <c r="D11" s="59" t="s">
        <v>67</v>
      </c>
      <c r="E11" s="21">
        <f>STDEV(K13:K15)</f>
        <v>0.11999999999999988</v>
      </c>
    </row>
    <row r="12" spans="4:16" ht="21" customHeight="1">
      <c r="D12" s="8"/>
      <c r="E12" s="23"/>
      <c r="I12" s="6" t="s">
        <v>32</v>
      </c>
      <c r="J12" s="6" t="s">
        <v>35</v>
      </c>
      <c r="K12" s="6" t="s">
        <v>33</v>
      </c>
      <c r="P12" s="24"/>
    </row>
    <row r="13" spans="4:11" ht="21" customHeight="1">
      <c r="D13" s="3"/>
      <c r="E13" s="25"/>
      <c r="I13" s="26">
        <v>2.5</v>
      </c>
      <c r="J13" s="26">
        <v>0.05</v>
      </c>
      <c r="K13" s="26">
        <v>2.57</v>
      </c>
    </row>
    <row r="14" spans="4:11" ht="21" customHeight="1">
      <c r="D14" s="3"/>
      <c r="E14" s="25"/>
      <c r="I14" s="26">
        <v>2.5</v>
      </c>
      <c r="J14" s="26">
        <v>0.05</v>
      </c>
      <c r="K14" s="26">
        <v>2.45</v>
      </c>
    </row>
    <row r="15" spans="4:11" ht="21" customHeight="1">
      <c r="D15" s="9" t="s">
        <v>37</v>
      </c>
      <c r="E15" s="60">
        <f>MIN(ABS(AVERAGE(K13:K15)-(I13+J13))/3/STDEV(K13:K15),ABS(AVERAGE(K13:K15)-(I13-J13))/3/STDEV(K13:K15))</f>
        <v>1.2335811384723973E-15</v>
      </c>
      <c r="I15" s="26">
        <v>2.5</v>
      </c>
      <c r="J15" s="26">
        <v>0.05</v>
      </c>
      <c r="K15" s="26">
        <v>2.33</v>
      </c>
    </row>
    <row r="16" spans="4:11" ht="21" customHeight="1">
      <c r="D16" s="3"/>
      <c r="E16" s="25"/>
      <c r="I16" s="21">
        <v>7.4</v>
      </c>
      <c r="J16" s="21">
        <v>0.1</v>
      </c>
      <c r="K16" s="21">
        <v>7.22</v>
      </c>
    </row>
    <row r="17" spans="1:3" ht="21" customHeight="1">
      <c r="A17" s="86" t="s">
        <v>68</v>
      </c>
      <c r="B17" s="80"/>
      <c r="C17" s="80"/>
    </row>
    <row r="18" spans="1:3" ht="21" customHeight="1">
      <c r="A18" s="86"/>
      <c r="B18" s="80"/>
      <c r="C18" s="80"/>
    </row>
    <row r="19" ht="21" customHeight="1">
      <c r="A19" s="5"/>
    </row>
    <row r="20" spans="1:6" ht="21" customHeight="1">
      <c r="A20" s="5"/>
      <c r="D20" s="87" t="s">
        <v>24</v>
      </c>
      <c r="E20" s="89"/>
      <c r="F20" s="16" t="s">
        <v>69</v>
      </c>
    </row>
    <row r="21" spans="1:5" ht="21" customHeight="1">
      <c r="A21" s="5"/>
      <c r="D21" s="2"/>
      <c r="E21" s="2"/>
    </row>
    <row r="22" spans="1:5" ht="21" customHeight="1">
      <c r="A22" s="5"/>
      <c r="D22" s="2"/>
      <c r="E22" s="2"/>
    </row>
    <row r="23" spans="4:14" ht="21" customHeight="1">
      <c r="D23" s="6" t="s">
        <v>30</v>
      </c>
      <c r="E23" s="6" t="s">
        <v>29</v>
      </c>
      <c r="F23" s="6" t="s">
        <v>25</v>
      </c>
      <c r="J23" s="6" t="s">
        <v>77</v>
      </c>
      <c r="K23" s="6" t="s">
        <v>122</v>
      </c>
      <c r="L23" s="6" t="s">
        <v>25</v>
      </c>
      <c r="N23" s="12" t="s">
        <v>31</v>
      </c>
    </row>
    <row r="24" spans="4:14" ht="21" customHeight="1">
      <c r="D24" s="7" t="s">
        <v>26</v>
      </c>
      <c r="E24" s="7" t="s">
        <v>70</v>
      </c>
      <c r="F24" s="27" t="str">
        <f>IF(E24="男",D24&amp;"先生",D24&amp;"女士")</f>
        <v>李四先生</v>
      </c>
      <c r="J24" s="7" t="s">
        <v>26</v>
      </c>
      <c r="K24" s="7" t="s">
        <v>70</v>
      </c>
      <c r="L24" s="27" t="str">
        <f>IF(K24="男",J24&amp;"男人",J24&amp;"女士")</f>
        <v>李四男人</v>
      </c>
      <c r="N24" s="12" t="s">
        <v>71</v>
      </c>
    </row>
    <row r="25" spans="4:12" ht="21" customHeight="1">
      <c r="D25" s="7" t="s">
        <v>27</v>
      </c>
      <c r="E25" s="7" t="s">
        <v>72</v>
      </c>
      <c r="F25" s="27" t="str">
        <f>IF(E25="男",D25&amp;"先生",D25&amp;"女士")</f>
        <v>王五女士</v>
      </c>
      <c r="J25" s="7" t="s">
        <v>27</v>
      </c>
      <c r="K25" s="7" t="s">
        <v>72</v>
      </c>
      <c r="L25" s="27" t="str">
        <f>IF(K25="男",J25&amp;"男人",J25&amp;"女士")</f>
        <v>王五女士</v>
      </c>
    </row>
    <row r="26" spans="4:12" ht="21" customHeight="1">
      <c r="D26" s="7" t="s">
        <v>28</v>
      </c>
      <c r="E26" s="7" t="s">
        <v>70</v>
      </c>
      <c r="F26" s="27" t="str">
        <f>IF(E26="男",D26&amp;"先生",D26&amp;"女士")</f>
        <v>孙六先生</v>
      </c>
      <c r="J26" s="7" t="s">
        <v>28</v>
      </c>
      <c r="K26" s="7" t="s">
        <v>70</v>
      </c>
      <c r="L26" s="27" t="str">
        <f>IF(K26="男",J26&amp;"男人",J26&amp;"女士")</f>
        <v>孙六男人</v>
      </c>
    </row>
    <row r="27" spans="4:12" ht="21" customHeight="1">
      <c r="D27" s="21" t="s">
        <v>73</v>
      </c>
      <c r="E27" s="7" t="s">
        <v>74</v>
      </c>
      <c r="F27" s="28" t="str">
        <f>IF(E27="男",D27&amp;"先生",D27&amp;"女士")</f>
        <v>XX女士</v>
      </c>
      <c r="J27" s="21" t="s">
        <v>73</v>
      </c>
      <c r="K27" s="7">
        <v>44</v>
      </c>
      <c r="L27" s="27" t="str">
        <f>IF(K27="男",J27&amp;"男人",J27&amp;"女士")</f>
        <v>XX女士</v>
      </c>
    </row>
    <row r="28" ht="21" customHeight="1"/>
    <row r="29" ht="21" customHeight="1"/>
    <row r="30" spans="4:8" ht="21" customHeight="1">
      <c r="D30" s="6" t="s">
        <v>32</v>
      </c>
      <c r="E30" s="6" t="s">
        <v>35</v>
      </c>
      <c r="F30" s="6" t="s">
        <v>33</v>
      </c>
      <c r="G30" s="6" t="s">
        <v>34</v>
      </c>
      <c r="H30" s="2"/>
    </row>
    <row r="31" spans="4:8" ht="21" customHeight="1">
      <c r="D31" s="21">
        <v>2.5</v>
      </c>
      <c r="E31" s="21">
        <v>0.05</v>
      </c>
      <c r="F31" s="21">
        <v>2.57</v>
      </c>
      <c r="G31" s="21" t="str">
        <f>IF(F31&gt;D31+E31,"不好",IF(F31&lt;D31-E31,"不好","合格"))</f>
        <v>不好</v>
      </c>
      <c r="H31" s="25"/>
    </row>
    <row r="32" spans="4:8" ht="21" customHeight="1">
      <c r="D32" s="21">
        <v>2.5</v>
      </c>
      <c r="E32" s="21">
        <v>0.05</v>
      </c>
      <c r="F32" s="21">
        <v>2.45</v>
      </c>
      <c r="G32" s="21" t="str">
        <f>IF(F32&gt;D32+E32,"不好",IF(F32&lt;D32-E32,"不好","合格"))</f>
        <v>合格</v>
      </c>
      <c r="H32" s="25"/>
    </row>
    <row r="33" spans="4:8" ht="21" customHeight="1">
      <c r="D33" s="21">
        <v>2.5</v>
      </c>
      <c r="E33" s="21">
        <v>0.05</v>
      </c>
      <c r="F33" s="21">
        <v>2.33</v>
      </c>
      <c r="G33" s="21" t="str">
        <f>IF(F33&gt;D33+E33,"不好",IF(F33&lt;D33-E33,"不好","合格"))</f>
        <v>不好</v>
      </c>
      <c r="H33" s="25"/>
    </row>
    <row r="34" spans="4:8" ht="21" customHeight="1">
      <c r="D34" s="21">
        <v>7.4</v>
      </c>
      <c r="E34" s="21">
        <v>0.1</v>
      </c>
      <c r="F34" s="21">
        <v>7.22</v>
      </c>
      <c r="G34" s="21" t="str">
        <f>IF(F34&gt;D34+E34,"不好",IF(F34&lt;D34-E34,"不好","合格"))</f>
        <v>不好</v>
      </c>
      <c r="H34" s="25"/>
    </row>
    <row r="35" spans="4:8" ht="21" customHeight="1">
      <c r="D35" s="25"/>
      <c r="E35" s="25"/>
      <c r="F35" s="25"/>
      <c r="G35" s="25"/>
      <c r="H35" s="25"/>
    </row>
    <row r="36" spans="4:8" ht="21" customHeight="1">
      <c r="D36" s="25"/>
      <c r="E36" s="25"/>
      <c r="F36" s="25"/>
      <c r="G36" s="25"/>
      <c r="H36" s="25"/>
    </row>
    <row r="37" spans="1:8" ht="21" customHeight="1">
      <c r="A37" s="86" t="s">
        <v>75</v>
      </c>
      <c r="B37" s="80"/>
      <c r="C37" s="80"/>
      <c r="D37" s="25"/>
      <c r="E37" s="25"/>
      <c r="F37" s="25"/>
      <c r="G37" s="25"/>
      <c r="H37" s="25"/>
    </row>
    <row r="38" spans="1:8" ht="21" customHeight="1">
      <c r="A38" s="86"/>
      <c r="B38" s="80"/>
      <c r="C38" s="80"/>
      <c r="D38" s="25"/>
      <c r="E38" s="25"/>
      <c r="F38" s="25"/>
      <c r="G38" s="25"/>
      <c r="H38" s="25"/>
    </row>
    <row r="39" ht="21" customHeight="1"/>
    <row r="40" spans="4:7" ht="21" customHeight="1">
      <c r="D40" s="87" t="s">
        <v>36</v>
      </c>
      <c r="E40" s="88"/>
      <c r="F40" s="89"/>
      <c r="G40" s="12" t="s">
        <v>76</v>
      </c>
    </row>
    <row r="41" ht="21" customHeight="1"/>
    <row r="42" spans="1:5" ht="21" customHeight="1">
      <c r="A42" s="29"/>
      <c r="C42" s="10" t="s">
        <v>7</v>
      </c>
      <c r="D42" s="30" t="s">
        <v>77</v>
      </c>
      <c r="E42" s="30" t="s">
        <v>78</v>
      </c>
    </row>
    <row r="43" spans="1:5" ht="21" customHeight="1">
      <c r="A43" s="29"/>
      <c r="C43" s="11" t="s">
        <v>8</v>
      </c>
      <c r="D43" s="30" t="s">
        <v>27</v>
      </c>
      <c r="E43" s="21">
        <v>1000</v>
      </c>
    </row>
    <row r="44" spans="1:5" ht="21" customHeight="1">
      <c r="A44" s="29"/>
      <c r="C44" s="30" t="s">
        <v>9</v>
      </c>
      <c r="D44" s="30" t="s">
        <v>28</v>
      </c>
      <c r="E44" s="58">
        <v>121</v>
      </c>
    </row>
    <row r="45" spans="3:5" ht="21" customHeight="1">
      <c r="C45" s="30" t="s">
        <v>10</v>
      </c>
      <c r="D45" s="30" t="s">
        <v>79</v>
      </c>
      <c r="E45" s="21">
        <v>12131</v>
      </c>
    </row>
    <row r="46" spans="3:5" ht="21" customHeight="1">
      <c r="C46" s="30" t="s">
        <v>8</v>
      </c>
      <c r="D46" s="30" t="s">
        <v>80</v>
      </c>
      <c r="E46" s="21">
        <v>131</v>
      </c>
    </row>
    <row r="47" spans="3:5" ht="21" customHeight="1">
      <c r="C47" s="30" t="s">
        <v>8</v>
      </c>
      <c r="D47" s="30" t="s">
        <v>12</v>
      </c>
      <c r="E47" s="21">
        <v>1313233</v>
      </c>
    </row>
    <row r="48" spans="3:5" ht="21" customHeight="1">
      <c r="C48" s="30" t="s">
        <v>9</v>
      </c>
      <c r="D48" s="30" t="s">
        <v>81</v>
      </c>
      <c r="E48" s="58">
        <v>1111</v>
      </c>
    </row>
    <row r="49" spans="3:5" ht="21" customHeight="1">
      <c r="C49" s="30" t="s">
        <v>11</v>
      </c>
      <c r="D49" s="30" t="s">
        <v>13</v>
      </c>
      <c r="E49" s="21">
        <v>1333</v>
      </c>
    </row>
    <row r="50" spans="3:5" ht="21" customHeight="1">
      <c r="C50" s="30" t="s">
        <v>82</v>
      </c>
      <c r="D50" s="30" t="s">
        <v>13</v>
      </c>
      <c r="E50" s="21">
        <v>1313444</v>
      </c>
    </row>
    <row r="51" ht="21" customHeight="1"/>
    <row r="52" spans="3:5" ht="21" customHeight="1">
      <c r="C52" s="31" t="s">
        <v>9</v>
      </c>
      <c r="D52" s="32" t="s">
        <v>14</v>
      </c>
      <c r="E52" s="33">
        <f>SUMIF(C43:C50,C52,E43:E50)</f>
        <v>1232</v>
      </c>
    </row>
    <row r="53" ht="21" customHeight="1"/>
    <row r="54" spans="1:9" ht="21" customHeight="1">
      <c r="A54" s="78" t="s">
        <v>83</v>
      </c>
      <c r="B54" s="72"/>
      <c r="C54" s="72"/>
      <c r="D54" s="72"/>
      <c r="I54" s="34"/>
    </row>
    <row r="55" spans="1:4" ht="21" customHeight="1">
      <c r="A55" s="78"/>
      <c r="B55" s="72"/>
      <c r="C55" s="72"/>
      <c r="D55" s="72"/>
    </row>
    <row r="56" ht="21" customHeight="1">
      <c r="F56" s="16" t="s">
        <v>6</v>
      </c>
    </row>
    <row r="57" spans="4:7" ht="21" customHeight="1">
      <c r="D57" s="87" t="s">
        <v>38</v>
      </c>
      <c r="E57" s="88"/>
      <c r="F57" s="89"/>
      <c r="G57" s="12" t="s">
        <v>39</v>
      </c>
    </row>
    <row r="58" ht="21" customHeight="1"/>
    <row r="59" spans="4:16" ht="21" customHeight="1">
      <c r="D59" s="6" t="s">
        <v>32</v>
      </c>
      <c r="E59" s="6" t="s">
        <v>35</v>
      </c>
      <c r="F59" s="83" t="s">
        <v>33</v>
      </c>
      <c r="G59" s="84"/>
      <c r="H59" s="84"/>
      <c r="I59" s="84"/>
      <c r="J59" s="84"/>
      <c r="K59" s="84"/>
      <c r="L59" s="30" t="s">
        <v>40</v>
      </c>
      <c r="M59" s="81" t="s">
        <v>84</v>
      </c>
      <c r="N59" s="82"/>
      <c r="O59" s="81" t="s">
        <v>85</v>
      </c>
      <c r="P59" s="82"/>
    </row>
    <row r="60" spans="4:16" ht="21" customHeight="1">
      <c r="D60" s="61">
        <v>2.5</v>
      </c>
      <c r="E60" s="61">
        <v>0.05</v>
      </c>
      <c r="F60" s="61">
        <v>2</v>
      </c>
      <c r="G60" s="61"/>
      <c r="H60" s="57">
        <v>22</v>
      </c>
      <c r="I60" s="57">
        <v>22</v>
      </c>
      <c r="J60" s="57">
        <v>22</v>
      </c>
      <c r="K60" s="57">
        <v>211</v>
      </c>
      <c r="L60" s="21" t="str">
        <f>IF(COUNTIF(F60:K60,"")&gt;0,"少数据",IF(OR(COUNTIF(F60:K60,"&gt;2.55")&gt;0,COUNTIF(F60:K60,"&lt;2.45"))&gt;0,"NG","OK"))</f>
        <v>少数据</v>
      </c>
      <c r="M60" s="76" t="str">
        <f>IF(COUNTA(I60:K60)=3,"数据输入正确","少输数据了")</f>
        <v>数据输入正确</v>
      </c>
      <c r="N60" s="77"/>
      <c r="O60" s="76" t="str">
        <f>IF(COUNTBLANK(F60:K60)=1,"漏输1个数据",IF(COUNTBLANK(F60:K60)=2,"漏输2个数据",IF(COUNTBLANK(F60:K60)=3,"漏输3个数据",IF(COUNTBLANK(F60:K60)=4,"漏输4个数据",IF(COUNTBLANK(F60:K60)=5,"5个都没测试",IF(COUNTBLANK(F60:K60)=6,"一个都没测试","数据输入正确"))))))</f>
        <v>漏输1个数据</v>
      </c>
      <c r="P60" s="77"/>
    </row>
    <row r="61" spans="2:16" ht="21" customHeight="1">
      <c r="B61" s="36"/>
      <c r="D61" s="61">
        <v>2.5</v>
      </c>
      <c r="E61" s="61">
        <v>0.05</v>
      </c>
      <c r="F61" s="61">
        <v>2.48</v>
      </c>
      <c r="G61" s="61">
        <v>2.48</v>
      </c>
      <c r="H61" s="61">
        <v>2.48</v>
      </c>
      <c r="I61" s="61">
        <v>2.48</v>
      </c>
      <c r="J61" s="61">
        <v>2.48</v>
      </c>
      <c r="K61" s="61">
        <v>2.48</v>
      </c>
      <c r="L61" s="21" t="str">
        <f>IF(COUNTIF(F61:K61,"")&gt;0,"少数据",IF(OR(COUNTIF(F61:K61,"&gt;2.55")&gt;0,COUNTIF(F61:K61,"&lt;2.45"))&gt;0,"NG","OK"))</f>
        <v>NG</v>
      </c>
      <c r="M61" s="76" t="str">
        <f>IF(COUNTA(F61:K61)=3,"数据输入正确","少输数据了")</f>
        <v>少输数据了</v>
      </c>
      <c r="N61" s="77"/>
      <c r="O61" s="76" t="str">
        <f>IF(COUNTBLANK(F61:K61)=1,"漏输1个数据",IF(COUNTBLANK(F61:K61)=2,"漏输2个数据",IF(COUNTBLANK(F61:K61)=3,"漏输3个数据",IF(COUNTBLANK(F61:K61)=4,"漏输4个数据",IF(COUNTBLANK(F61:K61)=5,"5个都没测试",IF(COUNTBLANK(F61:K61)=6,"一个都没测试","数据输入正确"))))))</f>
        <v>数据输入正确</v>
      </c>
      <c r="P61" s="77"/>
    </row>
    <row r="62" spans="2:16" ht="21" customHeight="1">
      <c r="B62" s="37"/>
      <c r="D62" s="61">
        <v>2.5</v>
      </c>
      <c r="E62" s="61">
        <v>0.05</v>
      </c>
      <c r="F62" s="61">
        <v>2.33</v>
      </c>
      <c r="G62" s="61">
        <v>2.33</v>
      </c>
      <c r="H62" s="57">
        <v>333</v>
      </c>
      <c r="I62" s="57">
        <v>2.33</v>
      </c>
      <c r="J62" s="57"/>
      <c r="K62" s="57">
        <v>2.33</v>
      </c>
      <c r="L62" s="21" t="str">
        <f>IF(COUNTIF(F62:K62,"")&gt;0,"少数据",IF(OR(COUNTIF(F62:K62,"&gt;2.55")&gt;0,COUNTIF(F62:K62,"&lt;2.45"))&gt;0,"NG","OK"))</f>
        <v>少数据</v>
      </c>
      <c r="M62" s="76" t="str">
        <f>IF(COUNTA(F62:K62)=5,"数据输入正确","少输数据了")</f>
        <v>数据输入正确</v>
      </c>
      <c r="N62" s="77"/>
      <c r="O62" s="76" t="str">
        <f>IF(COUNTBLANK(F62:K62)=1,"漏输1个数据",IF(COUNTBLANK(F62:K62)=2,"漏输2个数据",IF(COUNTBLANK(F62:K62)=3,"漏输3个数据",IF(COUNTBLANK(F62:K62)=4,"漏输4个数据",IF(COUNTBLANK(F62:K62)=5,"5个都没测试",IF(COUNTBLANK(F62:K62)=6,"一个都没测试","数据输入正确"))))))</f>
        <v>漏输1个数据</v>
      </c>
      <c r="P62" s="77"/>
    </row>
    <row r="63" spans="2:16" ht="21" customHeight="1">
      <c r="B63" s="36"/>
      <c r="D63" s="61">
        <v>2.5</v>
      </c>
      <c r="E63" s="61">
        <v>0.05</v>
      </c>
      <c r="F63" s="61">
        <v>2.33</v>
      </c>
      <c r="G63" s="61">
        <v>2.33</v>
      </c>
      <c r="H63" s="57" t="s">
        <v>139</v>
      </c>
      <c r="I63" s="57">
        <v>2.33</v>
      </c>
      <c r="J63" s="57">
        <v>2.33</v>
      </c>
      <c r="K63" s="57">
        <v>2.33</v>
      </c>
      <c r="L63" s="21" t="str">
        <f>IF(COUNTIF(F63:K63,"")&gt;0,"少数据",IF(OR(COUNTIF(F63:K63,"&gt;2.55")&gt;0,COUNTIF(F63:K63,"&lt;2.45"))&gt;0,"NG","OK"))</f>
        <v>NG</v>
      </c>
      <c r="M63" s="76" t="str">
        <f>IF(COUNTA(F63:K63)=5,"数据输入正确","少输数据了")</f>
        <v>少输数据了</v>
      </c>
      <c r="N63" s="77"/>
      <c r="O63" s="76" t="str">
        <f>IF(COUNTBLANK(F63:K63)=1,"漏输1个数据",IF(COUNTBLANK(F63:K63)=2,"漏输2个数据",IF(COUNTBLANK(F63:K63)=3,"漏输3个数据",IF(COUNTBLANK(F63:K63)=4,"漏输4个数据",IF(COUNTBLANK(F63:K63)=5,"5个都没测试",IF(COUNTBLANK(F63:K63)=6,"一个都没测试","数据输入正确"))))))</f>
        <v>数据输入正确</v>
      </c>
      <c r="P63" s="77"/>
    </row>
    <row r="64" spans="2:16" ht="21.75" customHeight="1">
      <c r="B64" s="37"/>
      <c r="D64" s="61">
        <v>2.5</v>
      </c>
      <c r="E64" s="61">
        <v>0.05</v>
      </c>
      <c r="F64" s="61">
        <v>2.33</v>
      </c>
      <c r="G64" s="61">
        <v>2.33</v>
      </c>
      <c r="H64" s="57" t="s">
        <v>139</v>
      </c>
      <c r="I64" s="57">
        <v>2.33</v>
      </c>
      <c r="J64" s="57">
        <v>2.33</v>
      </c>
      <c r="K64" s="57">
        <v>2.33</v>
      </c>
      <c r="L64" s="21" t="str">
        <f>IF(COUNTIF(F64:K64,"")&gt;0,"少数据",IF(OR(COUNTIF(F64:K64,"&gt;2.55")&gt;0,COUNTIF(F64:K64,"&lt;2.45"))&gt;0,"NG","OK"))</f>
        <v>NG</v>
      </c>
      <c r="M64" s="76" t="str">
        <f>IF(COUNTA(F64:K64)=5,"数据输入正确","少输数据了")</f>
        <v>少输数据了</v>
      </c>
      <c r="N64" s="77"/>
      <c r="O64" s="76" t="str">
        <f>IF(COUNTBLANK(F64:K64)=1,"漏输1个数据",IF(COUNTBLANK(F64:K64)=2,"漏输2个数据",IF(COUNTBLANK(F64:K64)=3,"漏输3个数据",IF(COUNTBLANK(F64:K64)=4,"漏输4个数据",IF(COUNTBLANK(F64:K64)=5,"5个都没测试",IF(COUNTBLANK(F64:K64)=6,"一个都没测试","数据输入正确"))))))</f>
        <v>数据输入正确</v>
      </c>
      <c r="P64" s="77"/>
    </row>
    <row r="65" ht="21" customHeight="1"/>
    <row r="66" spans="1:4" ht="21" customHeight="1">
      <c r="A66" s="78" t="s">
        <v>86</v>
      </c>
      <c r="B66" s="72"/>
      <c r="C66" s="72"/>
      <c r="D66" s="72"/>
    </row>
    <row r="67" spans="1:4" ht="21" customHeight="1">
      <c r="A67" s="78"/>
      <c r="B67" s="72"/>
      <c r="C67" s="72"/>
      <c r="D67" s="72"/>
    </row>
    <row r="68" ht="19.5" customHeight="1"/>
    <row r="69" spans="1:4" ht="21" customHeight="1">
      <c r="A69" s="78" t="s">
        <v>87</v>
      </c>
      <c r="B69" s="72"/>
      <c r="C69" s="72"/>
      <c r="D69" s="72"/>
    </row>
    <row r="70" spans="1:4" ht="21" customHeight="1">
      <c r="A70" s="78"/>
      <c r="B70" s="72"/>
      <c r="C70" s="72"/>
      <c r="D70" s="72"/>
    </row>
    <row r="71" ht="21" customHeight="1"/>
    <row r="72" spans="1:9" ht="21" customHeight="1">
      <c r="A72" s="72" t="s">
        <v>88</v>
      </c>
      <c r="B72" s="72"/>
      <c r="C72" s="72"/>
      <c r="D72" s="72"/>
      <c r="H72" s="38">
        <v>41139</v>
      </c>
      <c r="I72" t="s">
        <v>124</v>
      </c>
    </row>
    <row r="73" spans="1:9" ht="21" customHeight="1">
      <c r="A73" s="72"/>
      <c r="B73" s="72"/>
      <c r="C73" s="72"/>
      <c r="D73" s="72"/>
      <c r="E73" s="40">
        <f ca="1">NOW()</f>
        <v>42612.771195601854</v>
      </c>
      <c r="H73" s="62">
        <v>41130</v>
      </c>
      <c r="I73" t="s">
        <v>125</v>
      </c>
    </row>
    <row r="74" ht="21" customHeight="1"/>
    <row r="75" spans="1:5" ht="21" customHeight="1">
      <c r="A75" s="72" t="s">
        <v>123</v>
      </c>
      <c r="B75" s="72"/>
      <c r="C75" s="72"/>
      <c r="D75" s="72"/>
      <c r="E75" s="38"/>
    </row>
    <row r="76" spans="1:9" ht="21" customHeight="1">
      <c r="A76" s="72"/>
      <c r="B76" s="72"/>
      <c r="C76" s="72"/>
      <c r="D76" s="72"/>
      <c r="E76" s="39" t="s">
        <v>30</v>
      </c>
      <c r="F76" s="16" t="s">
        <v>89</v>
      </c>
      <c r="H76" s="12" t="s">
        <v>44</v>
      </c>
      <c r="I76" s="12" t="s">
        <v>41</v>
      </c>
    </row>
    <row r="77" spans="5:9" ht="21" customHeight="1">
      <c r="E77" s="39" t="s">
        <v>90</v>
      </c>
      <c r="F77" s="38">
        <v>40732</v>
      </c>
      <c r="H77" s="40">
        <v>41130</v>
      </c>
      <c r="I77" s="16" t="str">
        <f ca="1">IF(TODAY()-H77&lt;15,"有效","请及时更新")</f>
        <v>请及时更新</v>
      </c>
    </row>
    <row r="78" spans="5:9" ht="21" customHeight="1">
      <c r="E78" s="39" t="s">
        <v>42</v>
      </c>
      <c r="F78" s="16" t="s">
        <v>45</v>
      </c>
      <c r="H78" s="40">
        <v>41496</v>
      </c>
      <c r="I78" s="16" t="str">
        <f ca="1">IF(TODAY()-H78&lt;15,"有效","请及时更新")</f>
        <v>请及时更新</v>
      </c>
    </row>
    <row r="79" spans="5:9" ht="21" customHeight="1">
      <c r="E79" s="39" t="s">
        <v>91</v>
      </c>
      <c r="F79" s="16" t="s">
        <v>45</v>
      </c>
      <c r="H79" s="40">
        <v>41101</v>
      </c>
      <c r="I79" s="16" t="str">
        <f ca="1">IF(TODAY()-H79&lt;15,"有效","请及时更新")</f>
        <v>请及时更新</v>
      </c>
    </row>
    <row r="80" spans="5:9" ht="21" customHeight="1">
      <c r="E80" s="39" t="s">
        <v>43</v>
      </c>
      <c r="F80" s="16" t="s">
        <v>45</v>
      </c>
      <c r="H80" s="40">
        <v>41133</v>
      </c>
      <c r="I80" s="16" t="str">
        <f ca="1">IF(TODAY()-H80&lt;15,"有效","请及时更新")</f>
        <v>请及时更新</v>
      </c>
    </row>
    <row r="81" spans="5:8" ht="21" customHeight="1">
      <c r="E81" s="40"/>
      <c r="H81" s="40"/>
    </row>
    <row r="82" spans="1:14" ht="21" customHeight="1">
      <c r="A82" s="79" t="s">
        <v>92</v>
      </c>
      <c r="B82" s="79"/>
      <c r="C82" s="79"/>
      <c r="D82" s="79"/>
      <c r="E82" s="79"/>
      <c r="H82" s="40"/>
      <c r="N82" s="41"/>
    </row>
    <row r="83" spans="1:8" ht="21" customHeight="1">
      <c r="A83" s="79"/>
      <c r="B83" s="79"/>
      <c r="C83" s="79"/>
      <c r="D83" s="79"/>
      <c r="E83" s="79"/>
      <c r="H83" s="40"/>
    </row>
    <row r="84" spans="5:8" ht="21" customHeight="1">
      <c r="E84" s="40"/>
      <c r="F84" s="12" t="s">
        <v>93</v>
      </c>
      <c r="H84" s="40"/>
    </row>
    <row r="85" spans="5:8" ht="21" customHeight="1">
      <c r="E85" s="40"/>
      <c r="H85" s="40"/>
    </row>
    <row r="86" spans="2:8" ht="21" customHeight="1">
      <c r="B86" s="64" t="s">
        <v>126</v>
      </c>
      <c r="C86" s="64" t="s">
        <v>127</v>
      </c>
      <c r="E86" s="42" t="s">
        <v>46</v>
      </c>
      <c r="F86" s="31" t="s">
        <v>47</v>
      </c>
      <c r="G86" s="31" t="s">
        <v>48</v>
      </c>
      <c r="H86" s="40"/>
    </row>
    <row r="87" spans="2:8" ht="21" customHeight="1">
      <c r="B87" s="65" t="s">
        <v>131</v>
      </c>
      <c r="C87" s="66">
        <v>33</v>
      </c>
      <c r="E87" s="43">
        <v>35345</v>
      </c>
      <c r="F87" s="44">
        <f>RANK(E87,$E$87:$E$93)</f>
        <v>1</v>
      </c>
      <c r="G87" s="44">
        <f>RANK(E87,E$87:E$93,1)</f>
        <v>7</v>
      </c>
      <c r="H87" s="40"/>
    </row>
    <row r="88" spans="2:8" ht="21" customHeight="1">
      <c r="B88" s="63" t="s">
        <v>128</v>
      </c>
      <c r="C88" s="21">
        <v>21</v>
      </c>
      <c r="E88" s="43">
        <v>22342</v>
      </c>
      <c r="F88" s="44">
        <f aca="true" t="shared" si="0" ref="F88:F93">RANK(E88,$E$87:$E$93)</f>
        <v>2</v>
      </c>
      <c r="G88" s="33">
        <f aca="true" t="shared" si="1" ref="G88:G93">RANK(E88,E$87:E$93,1)</f>
        <v>6</v>
      </c>
      <c r="H88" s="40"/>
    </row>
    <row r="89" spans="2:8" ht="21" customHeight="1">
      <c r="B89" s="63" t="s">
        <v>129</v>
      </c>
      <c r="C89" s="21">
        <v>55</v>
      </c>
      <c r="E89" s="43">
        <v>3535</v>
      </c>
      <c r="F89" s="44">
        <f t="shared" si="0"/>
        <v>3</v>
      </c>
      <c r="G89" s="33">
        <f t="shared" si="1"/>
        <v>4</v>
      </c>
      <c r="H89" s="40"/>
    </row>
    <row r="90" spans="2:8" ht="21" customHeight="1">
      <c r="B90" s="63" t="s">
        <v>130</v>
      </c>
      <c r="C90" s="21">
        <v>1221</v>
      </c>
      <c r="E90" s="43">
        <v>3535</v>
      </c>
      <c r="F90" s="44">
        <f t="shared" si="0"/>
        <v>3</v>
      </c>
      <c r="G90" s="33">
        <f t="shared" si="1"/>
        <v>4</v>
      </c>
      <c r="H90" s="40"/>
    </row>
    <row r="91" spans="1:8" ht="21" customHeight="1">
      <c r="A91" s="65" t="s">
        <v>131</v>
      </c>
      <c r="B91" s="66">
        <v>33</v>
      </c>
      <c r="E91" s="43">
        <v>3434</v>
      </c>
      <c r="F91" s="44">
        <f t="shared" si="0"/>
        <v>5</v>
      </c>
      <c r="G91" s="44">
        <f t="shared" si="1"/>
        <v>3</v>
      </c>
      <c r="H91" s="45"/>
    </row>
    <row r="92" spans="1:8" ht="21" customHeight="1">
      <c r="A92" s="63" t="s">
        <v>128</v>
      </c>
      <c r="B92" s="21">
        <v>21</v>
      </c>
      <c r="E92" s="43">
        <v>353</v>
      </c>
      <c r="F92" s="44">
        <f t="shared" si="0"/>
        <v>6</v>
      </c>
      <c r="G92" s="33">
        <f t="shared" si="1"/>
        <v>2</v>
      </c>
      <c r="H92" s="40"/>
    </row>
    <row r="93" spans="1:7" ht="21" customHeight="1">
      <c r="A93" s="63" t="s">
        <v>129</v>
      </c>
      <c r="B93" s="21">
        <v>55</v>
      </c>
      <c r="E93" s="43">
        <v>242</v>
      </c>
      <c r="F93" s="44">
        <f t="shared" si="0"/>
        <v>7</v>
      </c>
      <c r="G93" s="33">
        <f t="shared" si="1"/>
        <v>1</v>
      </c>
    </row>
    <row r="94" spans="1:2" ht="21" customHeight="1">
      <c r="A94" s="63" t="s">
        <v>130</v>
      </c>
      <c r="B94" s="21">
        <v>1221</v>
      </c>
    </row>
    <row r="95" spans="1:5" ht="21" customHeight="1">
      <c r="A95" s="80" t="s">
        <v>132</v>
      </c>
      <c r="B95" s="80"/>
      <c r="C95" s="80"/>
      <c r="D95" s="80"/>
      <c r="E95" s="80"/>
    </row>
    <row r="96" spans="1:7" ht="20.25" customHeight="1">
      <c r="A96" s="80"/>
      <c r="B96" s="80"/>
      <c r="C96" s="80"/>
      <c r="D96" s="80"/>
      <c r="E96" s="80"/>
      <c r="G96" s="12" t="s">
        <v>94</v>
      </c>
    </row>
    <row r="97" ht="20.25" customHeight="1"/>
    <row r="98" ht="20.25" customHeight="1"/>
    <row r="99" spans="2:7" ht="21" customHeight="1">
      <c r="B99" s="16" t="s">
        <v>134</v>
      </c>
      <c r="C99" s="30" t="s">
        <v>95</v>
      </c>
      <c r="D99" s="30" t="s">
        <v>16</v>
      </c>
      <c r="E99" s="30" t="s">
        <v>17</v>
      </c>
      <c r="G99" s="16" t="str">
        <f>B99&amp;C99&amp;D99&amp;E99&amp;E100</f>
        <v>xxx中国昆山飞荣达电子</v>
      </c>
    </row>
    <row r="100" ht="21" customHeight="1"/>
    <row r="101" spans="2:10" ht="21" customHeight="1">
      <c r="B101" s="13" t="s">
        <v>18</v>
      </c>
      <c r="C101" s="21">
        <v>32.33</v>
      </c>
      <c r="D101" s="21"/>
      <c r="E101" s="21" t="str">
        <f>CONCATENATE(B$102,C101,$D$101)</f>
        <v>mm32.33</v>
      </c>
      <c r="G101" s="16" t="s">
        <v>133</v>
      </c>
      <c r="H101" s="16" t="s">
        <v>135</v>
      </c>
      <c r="I101" s="16" t="s">
        <v>136</v>
      </c>
      <c r="J101" s="16" t="s">
        <v>137</v>
      </c>
    </row>
    <row r="102" spans="2:5" ht="21" customHeight="1">
      <c r="B102" s="13" t="s">
        <v>121</v>
      </c>
      <c r="C102" s="21">
        <v>33.33</v>
      </c>
      <c r="D102" s="21"/>
      <c r="E102" s="21" t="str">
        <f aca="true" t="shared" si="2" ref="E102:E107">CONCATENATE(B$102,C102,$D$101)</f>
        <v>mm33.33</v>
      </c>
    </row>
    <row r="103" spans="2:5" ht="21" customHeight="1">
      <c r="B103" s="13"/>
      <c r="C103" s="21">
        <v>34.33</v>
      </c>
      <c r="D103" s="21"/>
      <c r="E103" s="21" t="str">
        <f t="shared" si="2"/>
        <v>mm34.33</v>
      </c>
    </row>
    <row r="104" spans="2:5" ht="21" customHeight="1">
      <c r="B104" s="13"/>
      <c r="C104" s="21">
        <v>35.33</v>
      </c>
      <c r="D104" s="21"/>
      <c r="E104" s="21" t="str">
        <f t="shared" si="2"/>
        <v>mm35.33</v>
      </c>
    </row>
    <row r="105" spans="2:5" ht="21" customHeight="1">
      <c r="B105" s="13"/>
      <c r="C105" s="21">
        <v>36.33</v>
      </c>
      <c r="D105" s="21"/>
      <c r="E105" s="21" t="str">
        <f t="shared" si="2"/>
        <v>mm36.33</v>
      </c>
    </row>
    <row r="106" spans="2:5" ht="21" customHeight="1">
      <c r="B106" s="13"/>
      <c r="C106" s="21">
        <v>37.33</v>
      </c>
      <c r="D106" s="21"/>
      <c r="E106" s="21" t="str">
        <f t="shared" si="2"/>
        <v>mm37.33</v>
      </c>
    </row>
    <row r="107" spans="2:5" ht="21" customHeight="1">
      <c r="B107" s="13"/>
      <c r="C107" s="21">
        <v>38.33</v>
      </c>
      <c r="D107" s="21"/>
      <c r="E107" s="21" t="str">
        <f t="shared" si="2"/>
        <v>mm38.33</v>
      </c>
    </row>
    <row r="108" spans="2:5" ht="21" customHeight="1">
      <c r="B108" s="13"/>
      <c r="C108" s="21">
        <v>39.33</v>
      </c>
      <c r="D108" s="21"/>
      <c r="E108" s="21" t="str">
        <f aca="true" t="shared" si="3" ref="E108:E117">CONCATENATE($B$101,C108,$D$101)</f>
        <v>Ø39.33</v>
      </c>
    </row>
    <row r="109" spans="2:5" ht="21" customHeight="1">
      <c r="B109" s="13"/>
      <c r="C109" s="21">
        <v>40.33</v>
      </c>
      <c r="D109" s="21"/>
      <c r="E109" s="21" t="str">
        <f t="shared" si="3"/>
        <v>Ø40.33</v>
      </c>
    </row>
    <row r="110" spans="2:5" ht="21" customHeight="1">
      <c r="B110" s="13"/>
      <c r="C110" s="21">
        <v>41.33</v>
      </c>
      <c r="D110" s="21"/>
      <c r="E110" s="21" t="str">
        <f t="shared" si="3"/>
        <v>Ø41.33</v>
      </c>
    </row>
    <row r="111" spans="2:5" ht="21" customHeight="1">
      <c r="B111" s="13"/>
      <c r="C111" s="21">
        <v>42.33</v>
      </c>
      <c r="D111" s="21"/>
      <c r="E111" s="21" t="str">
        <f t="shared" si="3"/>
        <v>Ø42.33</v>
      </c>
    </row>
    <row r="112" spans="2:5" ht="21" customHeight="1">
      <c r="B112" s="13"/>
      <c r="C112" s="21">
        <v>43.33</v>
      </c>
      <c r="D112" s="21"/>
      <c r="E112" s="21" t="str">
        <f t="shared" si="3"/>
        <v>Ø43.33</v>
      </c>
    </row>
    <row r="113" spans="2:5" ht="21" customHeight="1">
      <c r="B113" s="13"/>
      <c r="C113" s="21">
        <v>44.33</v>
      </c>
      <c r="D113" s="21"/>
      <c r="E113" s="21" t="str">
        <f t="shared" si="3"/>
        <v>Ø44.33</v>
      </c>
    </row>
    <row r="114" spans="2:5" ht="21" customHeight="1">
      <c r="B114" s="13"/>
      <c r="C114" s="21">
        <v>45.33</v>
      </c>
      <c r="D114" s="21"/>
      <c r="E114" s="21" t="str">
        <f t="shared" si="3"/>
        <v>Ø45.33</v>
      </c>
    </row>
    <row r="115" spans="2:5" ht="21" customHeight="1">
      <c r="B115" s="13"/>
      <c r="C115" s="21">
        <v>46.33</v>
      </c>
      <c r="D115" s="21"/>
      <c r="E115" s="21" t="str">
        <f t="shared" si="3"/>
        <v>Ø46.33</v>
      </c>
    </row>
    <row r="116" spans="2:5" ht="21" customHeight="1">
      <c r="B116" s="13"/>
      <c r="C116" s="21">
        <v>47.33</v>
      </c>
      <c r="D116" s="21"/>
      <c r="E116" s="21" t="str">
        <f t="shared" si="3"/>
        <v>Ø47.33</v>
      </c>
    </row>
    <row r="117" spans="2:5" ht="21" customHeight="1">
      <c r="B117" s="13"/>
      <c r="C117" s="21">
        <v>48.33</v>
      </c>
      <c r="D117" s="21"/>
      <c r="E117" s="21" t="str">
        <f t="shared" si="3"/>
        <v>Ø48.33</v>
      </c>
    </row>
    <row r="118" spans="2:5" ht="21" customHeight="1">
      <c r="B118" s="14"/>
      <c r="C118" s="25"/>
      <c r="D118" s="25"/>
      <c r="E118" s="25"/>
    </row>
    <row r="119" spans="1:11" ht="21" customHeight="1">
      <c r="A119" s="72" t="s">
        <v>96</v>
      </c>
      <c r="B119" s="72"/>
      <c r="C119" s="72"/>
      <c r="D119" s="72"/>
      <c r="E119" s="72"/>
      <c r="J119" s="16" t="s">
        <v>49</v>
      </c>
      <c r="K119" s="16" t="s">
        <v>50</v>
      </c>
    </row>
    <row r="120" spans="1:11" ht="21" customHeight="1">
      <c r="A120" s="72"/>
      <c r="B120" s="72"/>
      <c r="C120" s="72"/>
      <c r="D120" s="72"/>
      <c r="E120" s="72"/>
      <c r="I120" s="33">
        <v>3.234</v>
      </c>
      <c r="J120" s="67">
        <f>ROUND(I120,1)</f>
        <v>3.2</v>
      </c>
      <c r="K120" s="46">
        <f>INT(I120)</f>
        <v>3</v>
      </c>
    </row>
    <row r="121" spans="9:11" ht="21" customHeight="1">
      <c r="I121" s="33">
        <v>2.356</v>
      </c>
      <c r="J121" s="67">
        <f>ROUND(I121,1)</f>
        <v>2.4</v>
      </c>
      <c r="K121" s="46">
        <f>INT(I121)</f>
        <v>2</v>
      </c>
    </row>
    <row r="122" spans="1:5" ht="21" customHeight="1">
      <c r="A122" s="72" t="s">
        <v>97</v>
      </c>
      <c r="B122" s="72"/>
      <c r="C122" s="72"/>
      <c r="D122" s="72"/>
      <c r="E122" s="72"/>
    </row>
    <row r="123" spans="1:5" ht="21" customHeight="1">
      <c r="A123" s="72"/>
      <c r="B123" s="72"/>
      <c r="C123" s="72"/>
      <c r="D123" s="72"/>
      <c r="E123" s="72"/>
    </row>
    <row r="124" ht="21" customHeight="1"/>
    <row r="125" ht="21" customHeight="1">
      <c r="C125" s="47"/>
    </row>
    <row r="126" spans="1:7" ht="21" customHeight="1">
      <c r="A126" s="72" t="s">
        <v>98</v>
      </c>
      <c r="B126" s="72"/>
      <c r="C126" s="72"/>
      <c r="D126" s="72"/>
      <c r="E126" s="72"/>
      <c r="F126" s="72"/>
      <c r="G126" s="72"/>
    </row>
    <row r="127" spans="1:7" ht="21" customHeight="1">
      <c r="A127" s="72"/>
      <c r="B127" s="72"/>
      <c r="C127" s="72"/>
      <c r="D127" s="72"/>
      <c r="E127" s="72"/>
      <c r="F127" s="72"/>
      <c r="G127" s="72"/>
    </row>
    <row r="128" ht="21" customHeight="1"/>
    <row r="129" spans="5:9" ht="21" customHeight="1">
      <c r="E129" s="16">
        <v>78.65222</v>
      </c>
      <c r="G129" s="16">
        <f>TRUNC(E129,2)</f>
        <v>78.65</v>
      </c>
      <c r="I129" s="16">
        <f>TRUNC(E129,2)</f>
        <v>78.65</v>
      </c>
    </row>
    <row r="130" ht="21" customHeight="1"/>
    <row r="131" spans="1:9" ht="21" customHeight="1">
      <c r="A131" s="72" t="s">
        <v>99</v>
      </c>
      <c r="B131" s="72"/>
      <c r="C131" s="72"/>
      <c r="D131" s="72"/>
      <c r="E131" s="72"/>
      <c r="G131" s="16" t="s">
        <v>51</v>
      </c>
      <c r="I131" s="48" t="str">
        <f>LOWER(G131)</f>
        <v>mmxdsardafdafasdfa</v>
      </c>
    </row>
    <row r="132" spans="1:9" ht="21" customHeight="1">
      <c r="A132" s="72"/>
      <c r="B132" s="72"/>
      <c r="C132" s="72"/>
      <c r="D132" s="72"/>
      <c r="E132" s="72"/>
      <c r="G132" s="16" t="s">
        <v>52</v>
      </c>
      <c r="I132" s="16" t="str">
        <f>UPPER(G132)</f>
        <v>MMXDSARDAFDAFASDFA</v>
      </c>
    </row>
    <row r="133" ht="21" customHeight="1"/>
    <row r="134" spans="1:5" ht="21" customHeight="1">
      <c r="A134" s="72" t="s">
        <v>100</v>
      </c>
      <c r="B134" s="72"/>
      <c r="C134" s="72"/>
      <c r="D134" s="72"/>
      <c r="E134" s="72"/>
    </row>
    <row r="135" spans="1:5" ht="21" customHeight="1">
      <c r="A135" s="72"/>
      <c r="B135" s="72"/>
      <c r="C135" s="72"/>
      <c r="D135" s="72"/>
      <c r="E135" s="72"/>
    </row>
    <row r="136" ht="21" customHeight="1"/>
    <row r="137" ht="21" customHeight="1"/>
    <row r="138" spans="1:5" ht="21" customHeight="1">
      <c r="A138" s="72" t="s">
        <v>101</v>
      </c>
      <c r="B138" s="72"/>
      <c r="C138" s="72"/>
      <c r="D138" s="72"/>
      <c r="E138" s="72"/>
    </row>
    <row r="139" spans="1:12" ht="21" customHeight="1">
      <c r="A139" s="72"/>
      <c r="B139" s="72"/>
      <c r="C139" s="72"/>
      <c r="D139" s="72"/>
      <c r="E139" s="72"/>
      <c r="G139" s="73" t="s">
        <v>138</v>
      </c>
      <c r="H139" s="73"/>
      <c r="I139" s="73"/>
      <c r="J139" s="73"/>
      <c r="K139" s="73"/>
      <c r="L139" s="12" t="s">
        <v>53</v>
      </c>
    </row>
    <row r="140" spans="7:11" ht="21" customHeight="1">
      <c r="G140" s="2"/>
      <c r="H140" s="2"/>
      <c r="I140" s="2"/>
      <c r="J140" s="2"/>
      <c r="K140" s="2"/>
    </row>
    <row r="141" spans="3:8" ht="21" customHeight="1">
      <c r="C141" s="15" t="s">
        <v>102</v>
      </c>
      <c r="D141" s="49"/>
      <c r="E141" s="49"/>
      <c r="F141" s="15" t="s">
        <v>15</v>
      </c>
      <c r="G141" s="49"/>
      <c r="H141" s="50" t="str">
        <f>REPLACE(C141,3,12,F141)</f>
        <v>东南大学</v>
      </c>
    </row>
    <row r="142" spans="8:12" ht="21" customHeight="1">
      <c r="H142" s="73"/>
      <c r="I142" s="73"/>
      <c r="J142" s="73"/>
      <c r="K142" s="73"/>
      <c r="L142" s="73"/>
    </row>
    <row r="143" spans="1:12" ht="21" customHeight="1">
      <c r="A143" s="72" t="s">
        <v>103</v>
      </c>
      <c r="B143" s="72"/>
      <c r="C143" s="72"/>
      <c r="D143" s="72"/>
      <c r="E143" s="72"/>
      <c r="H143" s="74" t="s">
        <v>54</v>
      </c>
      <c r="I143" s="74"/>
      <c r="J143" s="74"/>
      <c r="K143" s="74"/>
      <c r="L143" s="74"/>
    </row>
    <row r="144" spans="1:5" ht="21" customHeight="1">
      <c r="A144" s="72"/>
      <c r="B144" s="72"/>
      <c r="C144" s="72"/>
      <c r="D144" s="72"/>
      <c r="E144" s="72"/>
    </row>
    <row r="145" ht="21" customHeight="1"/>
    <row r="146" spans="3:15" ht="21" customHeight="1">
      <c r="C146" s="12" t="s">
        <v>104</v>
      </c>
      <c r="F146" s="16" t="str">
        <f>MID(C146,4,2)</f>
        <v>福建</v>
      </c>
      <c r="H146" s="51" t="s">
        <v>51</v>
      </c>
      <c r="I146" s="51"/>
      <c r="J146" s="75" t="str">
        <f>LOWER(H146)</f>
        <v>mmxdsardafdafasdfa</v>
      </c>
      <c r="K146" s="75"/>
      <c r="L146" s="75" t="str">
        <f>REPLACE(J146,1,1,UPPER(MID(J146,1,1)))</f>
        <v>Mmxdsardafdafasdfa</v>
      </c>
      <c r="M146" s="75"/>
      <c r="N146" s="75"/>
      <c r="O146" s="75"/>
    </row>
    <row r="147" spans="8:15" ht="21" customHeight="1">
      <c r="H147" s="51"/>
      <c r="I147" s="51"/>
      <c r="J147" s="52"/>
      <c r="K147" s="52"/>
      <c r="L147" s="52"/>
      <c r="M147" s="52"/>
      <c r="N147" s="52"/>
      <c r="O147" s="52"/>
    </row>
    <row r="148" spans="1:15" ht="21" customHeight="1">
      <c r="A148" s="72" t="s">
        <v>105</v>
      </c>
      <c r="B148" s="72"/>
      <c r="C148" s="72"/>
      <c r="D148" s="72"/>
      <c r="E148" s="72"/>
      <c r="F148" s="72"/>
      <c r="G148" s="72"/>
      <c r="H148" s="72"/>
      <c r="I148" s="51"/>
      <c r="J148" s="52"/>
      <c r="K148" s="52"/>
      <c r="L148" s="52"/>
      <c r="M148" s="52"/>
      <c r="N148" s="52"/>
      <c r="O148" s="52"/>
    </row>
    <row r="149" spans="1:15" ht="21" customHeight="1">
      <c r="A149" s="72"/>
      <c r="B149" s="72"/>
      <c r="C149" s="72"/>
      <c r="D149" s="72"/>
      <c r="E149" s="72"/>
      <c r="F149" s="72"/>
      <c r="G149" s="72"/>
      <c r="H149" s="72"/>
      <c r="I149" s="51"/>
      <c r="J149" s="52"/>
      <c r="K149" s="52"/>
      <c r="L149" s="52"/>
      <c r="M149" s="52"/>
      <c r="N149" s="52"/>
      <c r="O149" s="52"/>
    </row>
    <row r="150" spans="8:15" ht="21" customHeight="1">
      <c r="H150" s="51"/>
      <c r="I150" s="51"/>
      <c r="J150" s="52"/>
      <c r="K150" s="52"/>
      <c r="L150" s="52"/>
      <c r="M150" s="52"/>
      <c r="N150" s="52"/>
      <c r="O150" s="52"/>
    </row>
    <row r="151" spans="6:15" ht="21" customHeight="1">
      <c r="F151" s="12" t="s">
        <v>104</v>
      </c>
      <c r="H151" s="51"/>
      <c r="I151" s="51" t="str">
        <f>LEFT(F151,2)</f>
        <v>东南</v>
      </c>
      <c r="J151" s="51">
        <f>LEFT(G151,2)</f>
      </c>
      <c r="K151" s="52"/>
      <c r="L151" s="52"/>
      <c r="M151" s="52"/>
      <c r="N151" s="52"/>
      <c r="O151" s="52"/>
    </row>
    <row r="152" spans="6:9" ht="20.25" customHeight="1">
      <c r="F152" s="12" t="s">
        <v>104</v>
      </c>
      <c r="I152" s="51" t="str">
        <f>RIGHT(F152,2)</f>
        <v>公司</v>
      </c>
    </row>
    <row r="153" ht="21" customHeight="1"/>
    <row r="154" spans="1:5" ht="21" customHeight="1">
      <c r="A154" s="72" t="s">
        <v>106</v>
      </c>
      <c r="B154" s="72"/>
      <c r="C154" s="72"/>
      <c r="D154" s="72"/>
      <c r="E154" s="72"/>
    </row>
    <row r="155" spans="1:5" ht="21" customHeight="1">
      <c r="A155" s="72"/>
      <c r="B155" s="72"/>
      <c r="C155" s="72"/>
      <c r="D155" s="72"/>
      <c r="E155" s="72"/>
    </row>
    <row r="156" spans="6:10" ht="21" customHeight="1">
      <c r="F156" s="3" t="s">
        <v>55</v>
      </c>
      <c r="G156" s="3"/>
      <c r="H156" s="3"/>
      <c r="I156" s="3"/>
      <c r="J156" s="3"/>
    </row>
    <row r="157" ht="21" customHeight="1"/>
    <row r="158" spans="6:8" ht="21" customHeight="1">
      <c r="F158" s="16">
        <v>25</v>
      </c>
      <c r="G158" s="16">
        <v>26</v>
      </c>
      <c r="H158" s="16" t="b">
        <f>AND(F158&gt;10,26&gt;15)</f>
        <v>1</v>
      </c>
    </row>
    <row r="159" ht="21" customHeight="1"/>
    <row r="160" spans="1:5" ht="21" customHeight="1">
      <c r="A160" s="72" t="s">
        <v>107</v>
      </c>
      <c r="B160" s="72"/>
      <c r="C160" s="72"/>
      <c r="D160" s="72"/>
      <c r="E160" s="72"/>
    </row>
    <row r="161" spans="1:5" ht="21" customHeight="1">
      <c r="A161" s="72"/>
      <c r="B161" s="72"/>
      <c r="C161" s="72"/>
      <c r="D161" s="72"/>
      <c r="E161" s="72"/>
    </row>
    <row r="162" spans="1:10" s="49" customFormat="1" ht="21" customHeight="1">
      <c r="A162" s="52"/>
      <c r="B162" s="52"/>
      <c r="C162" s="52"/>
      <c r="D162" s="52"/>
      <c r="E162" s="52"/>
      <c r="F162" s="3" t="s">
        <v>56</v>
      </c>
      <c r="G162" s="3"/>
      <c r="H162" s="3"/>
      <c r="I162" s="3"/>
      <c r="J162" s="3"/>
    </row>
    <row r="163" spans="1:8" ht="21" customHeight="1">
      <c r="A163" s="35"/>
      <c r="B163" s="35"/>
      <c r="C163" s="35"/>
      <c r="D163" s="35"/>
      <c r="E163" s="35"/>
      <c r="F163" s="16">
        <v>25</v>
      </c>
      <c r="G163" s="16">
        <v>26</v>
      </c>
      <c r="H163" s="16" t="b">
        <f>OR(F163&gt;10,26&gt;15)</f>
        <v>1</v>
      </c>
    </row>
    <row r="164" spans="1:5" ht="21" customHeight="1">
      <c r="A164" s="72" t="s">
        <v>58</v>
      </c>
      <c r="B164" s="72"/>
      <c r="C164" s="72"/>
      <c r="D164" s="72"/>
      <c r="E164" s="72"/>
    </row>
    <row r="165" spans="1:5" ht="21.75" customHeight="1">
      <c r="A165" s="72"/>
      <c r="B165" s="72"/>
      <c r="C165" s="72"/>
      <c r="D165" s="72"/>
      <c r="E165" s="72"/>
    </row>
    <row r="166" spans="2:10" ht="21" customHeight="1">
      <c r="B166" s="47"/>
      <c r="F166" s="3" t="s">
        <v>59</v>
      </c>
      <c r="J166" s="16" t="b">
        <f>ISERROR(F163)</f>
        <v>0</v>
      </c>
    </row>
    <row r="167" ht="21" customHeight="1">
      <c r="B167" s="47"/>
    </row>
    <row r="168" spans="1:5" ht="21" customHeight="1">
      <c r="A168" s="72" t="s">
        <v>108</v>
      </c>
      <c r="B168" s="72"/>
      <c r="C168" s="72"/>
      <c r="D168" s="72"/>
      <c r="E168" s="72"/>
    </row>
    <row r="169" spans="1:7" ht="21" customHeight="1">
      <c r="A169" s="72"/>
      <c r="B169" s="72"/>
      <c r="C169" s="72"/>
      <c r="D169" s="72"/>
      <c r="E169" s="72"/>
      <c r="G169" s="3" t="s">
        <v>60</v>
      </c>
    </row>
    <row r="170" ht="21" customHeight="1">
      <c r="G170" s="3"/>
    </row>
    <row r="171" ht="21" customHeight="1">
      <c r="G171" s="3"/>
    </row>
    <row r="172" spans="1:6" s="49" customFormat="1" ht="21" customHeight="1">
      <c r="A172" s="72" t="s">
        <v>109</v>
      </c>
      <c r="B172" s="72"/>
      <c r="C172" s="72"/>
      <c r="D172" s="72"/>
      <c r="E172" s="72"/>
      <c r="F172" s="72"/>
    </row>
    <row r="173" spans="1:11" s="49" customFormat="1" ht="21" customHeight="1">
      <c r="A173" s="72"/>
      <c r="B173" s="72"/>
      <c r="C173" s="72"/>
      <c r="D173" s="72"/>
      <c r="E173" s="72"/>
      <c r="F173" s="72"/>
      <c r="H173" s="49" t="s">
        <v>110</v>
      </c>
      <c r="K173" s="15" t="s">
        <v>57</v>
      </c>
    </row>
    <row r="174" s="49" customFormat="1" ht="30" customHeight="1">
      <c r="C174" s="53"/>
    </row>
    <row r="175" spans="1:6" ht="21" customHeight="1">
      <c r="A175" s="72" t="s">
        <v>61</v>
      </c>
      <c r="B175" s="72"/>
      <c r="C175" s="72"/>
      <c r="D175" s="72"/>
      <c r="E175" s="72"/>
      <c r="F175" s="72"/>
    </row>
    <row r="176" spans="1:6" ht="21" customHeight="1">
      <c r="A176" s="72"/>
      <c r="B176" s="72"/>
      <c r="C176" s="72"/>
      <c r="D176" s="72"/>
      <c r="E176" s="72"/>
      <c r="F176" s="72"/>
    </row>
    <row r="177" ht="21" customHeight="1">
      <c r="G177" s="16" t="b">
        <f>ISBLANK(E178)</f>
        <v>1</v>
      </c>
    </row>
    <row r="178" ht="20.25" customHeight="1"/>
    <row r="179" spans="1:6" ht="21" customHeight="1">
      <c r="A179" s="72" t="s">
        <v>62</v>
      </c>
      <c r="B179" s="72"/>
      <c r="C179" s="72"/>
      <c r="D179" s="72"/>
      <c r="E179" s="72"/>
      <c r="F179" s="72"/>
    </row>
    <row r="180" ht="21" customHeight="1"/>
    <row r="181" spans="7:8" ht="21" customHeight="1">
      <c r="G181" s="16">
        <f>WEEKDAY(H181,2)</f>
        <v>6</v>
      </c>
      <c r="H181" s="38">
        <v>41139</v>
      </c>
    </row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</sheetData>
  <sheetProtection/>
  <mergeCells count="46">
    <mergeCell ref="A66:D67"/>
    <mergeCell ref="A1:C2"/>
    <mergeCell ref="D40:F40"/>
    <mergeCell ref="D57:F57"/>
    <mergeCell ref="A54:D55"/>
    <mergeCell ref="A17:C18"/>
    <mergeCell ref="D20:E20"/>
    <mergeCell ref="A37:C38"/>
    <mergeCell ref="A95:E96"/>
    <mergeCell ref="O59:P59"/>
    <mergeCell ref="O60:P60"/>
    <mergeCell ref="O61:P61"/>
    <mergeCell ref="O62:P62"/>
    <mergeCell ref="M59:N59"/>
    <mergeCell ref="M60:N60"/>
    <mergeCell ref="M61:N61"/>
    <mergeCell ref="M62:N62"/>
    <mergeCell ref="F59:K59"/>
    <mergeCell ref="G139:K139"/>
    <mergeCell ref="O63:P63"/>
    <mergeCell ref="O64:P64"/>
    <mergeCell ref="A72:D73"/>
    <mergeCell ref="A122:E123"/>
    <mergeCell ref="M63:N63"/>
    <mergeCell ref="M64:N64"/>
    <mergeCell ref="A69:D70"/>
    <mergeCell ref="A82:E83"/>
    <mergeCell ref="A75:D76"/>
    <mergeCell ref="A143:E144"/>
    <mergeCell ref="H142:L142"/>
    <mergeCell ref="H143:L143"/>
    <mergeCell ref="J146:K146"/>
    <mergeCell ref="L146:O146"/>
    <mergeCell ref="A119:E120"/>
    <mergeCell ref="A131:E132"/>
    <mergeCell ref="A134:E135"/>
    <mergeCell ref="A138:E139"/>
    <mergeCell ref="A126:G127"/>
    <mergeCell ref="A179:F179"/>
    <mergeCell ref="A175:F176"/>
    <mergeCell ref="A148:H149"/>
    <mergeCell ref="A164:E165"/>
    <mergeCell ref="A168:E169"/>
    <mergeCell ref="A172:F173"/>
    <mergeCell ref="A154:E155"/>
    <mergeCell ref="A160:E161"/>
  </mergeCells>
  <conditionalFormatting sqref="G31:H38">
    <cfRule type="cellIs" priority="1" dxfId="4" operator="equal" stopIfTrue="1">
      <formula>$G$32</formula>
    </cfRule>
    <cfRule type="cellIs" priority="2" dxfId="1" operator="equal" stopIfTrue="1">
      <formula>$G$31</formula>
    </cfRule>
  </conditionalFormatting>
  <conditionalFormatting sqref="I77:I80">
    <cfRule type="cellIs" priority="3" dxfId="5" operator="equal" stopIfTrue="1">
      <formula>$I$77</formula>
    </cfRule>
    <cfRule type="cellIs" priority="4" dxfId="6" operator="equal" stopIfTrue="1">
      <formula>$I$79</formula>
    </cfRule>
  </conditionalFormatting>
  <printOptions horizontalCentered="1" verticalCentered="1"/>
  <pageMargins left="0" right="0" top="0.3937007874015748" bottom="0.3937007874015748" header="0.11811023622047245" footer="0.11811023622047245"/>
  <pageSetup horizontalDpi="600" verticalDpi="600" orientation="portrait" paperSize="9" r:id="rId1"/>
  <ignoredErrors>
    <ignoredError sqref="E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tang</cp:lastModifiedBy>
  <cp:lastPrinted>2012-08-17T19:48:03Z</cp:lastPrinted>
  <dcterms:created xsi:type="dcterms:W3CDTF">2012-07-21T05:56:23Z</dcterms:created>
  <dcterms:modified xsi:type="dcterms:W3CDTF">2016-08-30T10:30:56Z</dcterms:modified>
  <cp:category/>
  <cp:version/>
  <cp:contentType/>
  <cp:contentStatus/>
</cp:coreProperties>
</file>